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681"/>
  </bookViews>
  <sheets>
    <sheet name="Итоги" sheetId="1" r:id="rId1"/>
    <sheet name="0104" sheetId="4" r:id="rId2"/>
    <sheet name="0106" sheetId="6" r:id="rId3"/>
    <sheet name="0111" sheetId="7" r:id="rId4"/>
    <sheet name="0113" sheetId="8" r:id="rId5"/>
    <sheet name="0203" sheetId="9" r:id="rId6"/>
    <sheet name="0309" sheetId="10" r:id="rId7"/>
    <sheet name="0310" sheetId="11" r:id="rId8"/>
    <sheet name="0409" sheetId="12" r:id="rId9"/>
    <sheet name="0501" sheetId="13" r:id="rId10"/>
    <sheet name="0502" sheetId="14" r:id="rId11"/>
    <sheet name="0503" sheetId="15" r:id="rId12"/>
    <sheet name="0801" sheetId="16" r:id="rId13"/>
    <sheet name="1001" sheetId="17" r:id="rId14"/>
    <sheet name="1102" sheetId="18" r:id="rId15"/>
    <sheet name="0406" sheetId="20" r:id="rId16"/>
    <sheet name="0804" sheetId="21" r:id="rId17"/>
    <sheet name="ВКР" sheetId="19" r:id="rId18"/>
    <sheet name="0412" sheetId="22" r:id="rId19"/>
    <sheet name="Лист2" sheetId="23" r:id="rId20"/>
  </sheets>
  <calcPr calcId="124519"/>
</workbook>
</file>

<file path=xl/calcChain.xml><?xml version="1.0" encoding="utf-8"?>
<calcChain xmlns="http://schemas.openxmlformats.org/spreadsheetml/2006/main">
  <c r="C20" i="1"/>
  <c r="E10" i="21" l="1"/>
  <c r="D7" i="17"/>
  <c r="D5"/>
  <c r="D7" i="16"/>
  <c r="D5"/>
  <c r="D21" i="15"/>
  <c r="D15"/>
  <c r="D5" i="20"/>
  <c r="D7" s="1"/>
  <c r="D8" i="14"/>
  <c r="D9" i="13"/>
  <c r="D7" i="11" l="1"/>
  <c r="D7" i="10"/>
  <c r="D7" i="9"/>
  <c r="D5"/>
  <c r="D18" i="8"/>
  <c r="D16"/>
  <c r="D14"/>
  <c r="D12"/>
  <c r="D7" i="7"/>
  <c r="D5"/>
  <c r="D11" i="4" l="1"/>
  <c r="D9"/>
  <c r="D5"/>
  <c r="F10" i="21"/>
  <c r="E5" i="20"/>
  <c r="E7" s="1"/>
  <c r="B5" i="19"/>
  <c r="B3"/>
  <c r="E9" i="4"/>
  <c r="E5"/>
  <c r="B28" i="19" l="1"/>
  <c r="B26"/>
  <c r="B24"/>
  <c r="B22"/>
  <c r="B20"/>
  <c r="B18"/>
  <c r="B7"/>
  <c r="B9" l="1"/>
  <c r="B15" l="1"/>
  <c r="B11"/>
  <c r="B14" l="1"/>
  <c r="B13" l="1"/>
  <c r="B8"/>
  <c r="B16"/>
  <c r="B12"/>
  <c r="E5" i="18" l="1"/>
  <c r="E7" s="1"/>
  <c r="D20" i="1" s="1"/>
  <c r="E5" i="17"/>
  <c r="E5" i="16"/>
  <c r="E7" s="1"/>
  <c r="E21" i="15"/>
  <c r="E15"/>
  <c r="E8" i="14"/>
  <c r="E7" i="11"/>
  <c r="E7" i="9"/>
  <c r="E5"/>
  <c r="E14" i="8"/>
  <c r="B21" i="19" s="1"/>
  <c r="E16" i="8"/>
  <c r="B23" i="19" s="1"/>
  <c r="E18" i="8"/>
  <c r="B6" i="19"/>
  <c r="B19" l="1"/>
  <c r="E7" i="17"/>
  <c r="B17" i="19"/>
  <c r="E7" i="7"/>
  <c r="B27" i="19"/>
  <c r="B25"/>
  <c r="B10"/>
  <c r="E11" i="4"/>
  <c r="B2" i="19" s="1"/>
  <c r="B4"/>
  <c r="B30" l="1"/>
</calcChain>
</file>

<file path=xl/sharedStrings.xml><?xml version="1.0" encoding="utf-8"?>
<sst xmlns="http://schemas.openxmlformats.org/spreadsheetml/2006/main" count="423" uniqueCount="258">
  <si>
    <t>Вид расходов - 121 - Фонд оплаты труда государственных (муниципальных) органов</t>
  </si>
  <si>
    <t>ЭКР</t>
  </si>
  <si>
    <t>Цели расходов</t>
  </si>
  <si>
    <t>Расчетные данные</t>
  </si>
  <si>
    <t>раздел расходов 0104 - Функционирование правительства РФ, высших исполнительных органов государственной власти субъектов РФ, местных администраций</t>
  </si>
  <si>
    <t>по основным работникам согласно ШР, ведущий специалист</t>
  </si>
  <si>
    <t>Вид расходов - 129 - Взносы по обязательному социальному страхованию на выплаты денежного содержания и иные выплаты государственных (муниципальных) органов</t>
  </si>
  <si>
    <t>главный бухгалтер</t>
  </si>
  <si>
    <t>бухгалтер 1 категории</t>
  </si>
  <si>
    <t>Вид расходов - 242 - Закупка товаров, работ и услуг в сфере информационных технологий</t>
  </si>
  <si>
    <t>Заработная плата - 211</t>
  </si>
  <si>
    <t>Начисления на выплаты по оплате труда -213</t>
  </si>
  <si>
    <t>Услуги связи - 221</t>
  </si>
  <si>
    <t>2 номера + интернет</t>
  </si>
  <si>
    <t>Начисления на выплаты по оплате труда - 213</t>
  </si>
  <si>
    <t>Вид расходов - 244 - Прочая закупка товаров, работ и услуг</t>
  </si>
  <si>
    <t>Работы, услуги по содержанию имущества -225</t>
  </si>
  <si>
    <t>Прочие работы, услуги -226</t>
  </si>
  <si>
    <t>Коммунальные услуги - 223</t>
  </si>
  <si>
    <t>Увеличение стоимости основных средств - 310</t>
  </si>
  <si>
    <t>Вид расходов - 853 - Уплата иных платежей</t>
  </si>
  <si>
    <t>Всего по разделу 0104:</t>
  </si>
  <si>
    <t>раздел расходов 0106 - Обеспечение деятельности финансовых, налоговых и таможенных органов и органов финансового (финансово-бюджетного) надзора</t>
  </si>
  <si>
    <t>Увеличение стоимости материальных запасов - 340</t>
  </si>
  <si>
    <t>Вид расходов - 540 - Иные межбюджетные трансферты</t>
  </si>
  <si>
    <t>Перечисления другим бюджетам бюджетной системы РФ - 251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</si>
  <si>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контроля</t>
  </si>
  <si>
    <t>Всего по разделу 0106:</t>
  </si>
  <si>
    <t>раздел расходов 0111 - Резервные фонды</t>
  </si>
  <si>
    <t>Всего по разделу 0111:</t>
  </si>
  <si>
    <t>раздел расходов 0113 - Другие общегосударственные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</si>
  <si>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</si>
  <si>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уплата налога на имущество</t>
  </si>
  <si>
    <t>Вид расходов - 852 - Уплата прочих налогов, сборов</t>
  </si>
  <si>
    <t>уплата транспортного налога</t>
  </si>
  <si>
    <t>Всего по разделу 0113:</t>
  </si>
  <si>
    <t>взносы по обязательному социальному страхованию</t>
  </si>
  <si>
    <t>Всего по разделу 0203:</t>
  </si>
  <si>
    <t>раздел расходов 0203 - Мобилизационная и вневойсковая подготовка</t>
  </si>
  <si>
    <t>Вид расходов - 851 - Уплата налога на имущество организаций и земельного налога</t>
  </si>
  <si>
    <t>раздел расходов 0309 - Защита населения и территории от чрезвычайных ситуаций природного и техногенного характера, гражданская оборона</t>
  </si>
  <si>
    <t>Всего по разделу 0310:</t>
  </si>
  <si>
    <t>Всего по разделу 0309:</t>
  </si>
  <si>
    <t>раздел расходов 0409 - Дорожное хозяйство (дорожные фонды)</t>
  </si>
  <si>
    <t>Всего по разделу 0409:</t>
  </si>
  <si>
    <t>раздел расходов 0501 - Жилищное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</si>
  <si>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жилого фонда</t>
  </si>
  <si>
    <t>Всего по разделу 0501:</t>
  </si>
  <si>
    <t>раздел расходов 0502 - Коммунальное хозяйство</t>
  </si>
  <si>
    <t>Всего по разделу 0502:</t>
  </si>
  <si>
    <t>раздел расходов 0503 - Благоустройство</t>
  </si>
  <si>
    <t>Уличное освещение</t>
  </si>
  <si>
    <t>электроэнергия</t>
  </si>
  <si>
    <t>Озеленение</t>
  </si>
  <si>
    <t>Организация и содержание мест захоронения</t>
  </si>
  <si>
    <t>Прочие мероприятия по благоустройству</t>
  </si>
  <si>
    <t>уборка территории</t>
  </si>
  <si>
    <t>Всего по разделу 0503:</t>
  </si>
  <si>
    <t>раздел расходов 0801 - 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</si>
  <si>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</si>
  <si>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Всего по разделу 0801:</t>
  </si>
  <si>
    <t>раздел расходов 1001 - Пенсионное обеспечение</t>
  </si>
  <si>
    <t>Вид расходов - 312 - Иные пенсии, социальные доплаты к пенсиям</t>
  </si>
  <si>
    <t>Всего по разделу 1001</t>
  </si>
  <si>
    <t>раздел расходов 1102 - Физическая культура</t>
  </si>
  <si>
    <t>мероприятия по развитию физической культуры и спорта</t>
  </si>
  <si>
    <t>Всего по разделу 1102:</t>
  </si>
  <si>
    <t>0104</t>
  </si>
  <si>
    <t>0106</t>
  </si>
  <si>
    <t>0113</t>
  </si>
  <si>
    <t>0203</t>
  </si>
  <si>
    <t>0309</t>
  </si>
  <si>
    <t>0310</t>
  </si>
  <si>
    <t>0409</t>
  </si>
  <si>
    <t>0501</t>
  </si>
  <si>
    <t>0502</t>
  </si>
  <si>
    <t>0503</t>
  </si>
  <si>
    <t>0801</t>
  </si>
  <si>
    <t>1001</t>
  </si>
  <si>
    <t>1102</t>
  </si>
  <si>
    <t>Раздел расходов</t>
  </si>
  <si>
    <t>Всего: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</si>
  <si>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</si>
  <si>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</si>
  <si>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</si>
  <si>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</si>
  <si>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Другие общегосударственные расходы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</si>
  <si>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</si>
  <si>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</si>
  <si>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раздел расходов 0310 - Обеспечение пожарной безопасности</t>
  </si>
  <si>
    <t>Обеспечение пожарной безопасности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</si>
  <si>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</si>
  <si>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</si>
  <si>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</si>
  <si>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</si>
  <si>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</si>
  <si>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</si>
  <si>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</si>
  <si>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Сумма 2019г.</t>
  </si>
  <si>
    <t>Вид расходов - 870 - Резервные средства</t>
  </si>
  <si>
    <t>ВКР 244</t>
  </si>
  <si>
    <t>ВКР 121</t>
  </si>
  <si>
    <t>ВКР 129</t>
  </si>
  <si>
    <t>ВКР 242</t>
  </si>
  <si>
    <t>ВКР 312</t>
  </si>
  <si>
    <t>ВКР 540</t>
  </si>
  <si>
    <t>ВКР 851</t>
  </si>
  <si>
    <t>ВКР 852</t>
  </si>
  <si>
    <t>ВКР 853</t>
  </si>
  <si>
    <t>ВКР 870</t>
  </si>
  <si>
    <t>Итого:</t>
  </si>
  <si>
    <t>Расчеты для формирования расходов на финансовое обеспечение на 2020г.</t>
  </si>
  <si>
    <t>0406</t>
  </si>
  <si>
    <t>Водное хозяйство</t>
  </si>
  <si>
    <t>0412</t>
  </si>
  <si>
    <t>Другие вопросы в области национальной экономики (землеустройство и землепользование)</t>
  </si>
  <si>
    <t>0804</t>
  </si>
  <si>
    <t>Другие вопросы в области культуры (проведение праздничных мероприятий)</t>
  </si>
  <si>
    <t>Доходы на 2020г.</t>
  </si>
  <si>
    <t xml:space="preserve">                                                                                                                                     Дефицит-профицит</t>
  </si>
  <si>
    <t>по основным работникам согласно ШР, глава администрации (мун. служ.)</t>
  </si>
  <si>
    <t>Вид расходов - 122 -  Иные выплаты персоналу государственных (муниципальных) органов, за исключением ФОТ</t>
  </si>
  <si>
    <t>Выплаты по соц.гарантиям мун. служ.</t>
  </si>
  <si>
    <t>Иные выплаты</t>
  </si>
  <si>
    <t>выплаты по соц.гарантиям мун. служащим на оздоровление 1 ед.х 31956руб.(мфот)= 31956 руб.(положение о соц. гарантиях)</t>
  </si>
  <si>
    <t>выплаты по соц.гарантиям мун. служащим на оздоровление 1 ед.х 20542руб.(мфот)= 20542 руб.(положение о социальных гарантиях)</t>
  </si>
  <si>
    <r>
      <t xml:space="preserve">724284 руб. * 30,2% = </t>
    </r>
    <r>
      <rPr>
        <b/>
        <sz val="14"/>
        <color indexed="8"/>
        <rFont val="Times New Roman"/>
        <family val="1"/>
        <charset val="204"/>
      </rPr>
      <t>218734 руб.на 2020г.</t>
    </r>
  </si>
  <si>
    <r>
      <rPr>
        <b/>
        <i/>
        <sz val="14"/>
        <color indexed="8"/>
        <rFont val="Times New Roman"/>
        <family val="1"/>
        <charset val="204"/>
      </rPr>
      <t>глава админ.(мун.служ.</t>
    </r>
    <r>
      <rPr>
        <sz val="14"/>
        <color indexed="8"/>
        <rFont val="Times New Roman"/>
        <family val="1"/>
        <charset val="204"/>
      </rPr>
      <t>)1 ед. * 31956 руб. * 9 мес. = 287604 руб.      1 ед. * 31956 руб. * 3,0%(увелич. с 01.10.20г.) * 3 мес. = 98744 руб.(итого по главе админ.287604 руб.+98744 руб.=</t>
    </r>
    <r>
      <rPr>
        <b/>
        <sz val="14"/>
        <color indexed="8"/>
        <rFont val="Times New Roman"/>
        <family val="1"/>
        <charset val="204"/>
      </rPr>
      <t>386348 руб</t>
    </r>
    <r>
      <rPr>
        <sz val="14"/>
        <color indexed="8"/>
        <rFont val="Times New Roman"/>
        <family val="1"/>
        <charset val="204"/>
      </rPr>
      <t>.</t>
    </r>
    <r>
      <rPr>
        <b/>
        <sz val="14"/>
        <color indexed="8"/>
        <rFont val="Times New Roman"/>
        <family val="1"/>
        <charset val="204"/>
      </rPr>
      <t>на 2020г</t>
    </r>
    <r>
      <rPr>
        <sz val="14"/>
        <color indexed="8"/>
        <rFont val="Times New Roman"/>
        <family val="1"/>
        <charset val="204"/>
      </rPr>
      <t xml:space="preserve">.) </t>
    </r>
  </si>
  <si>
    <t xml:space="preserve">программное обслуживание </t>
  </si>
  <si>
    <t>пересылка почтовых отправлений</t>
  </si>
  <si>
    <t>пересылка почтовых отправлений  85 руб. *12м=1020 руб.</t>
  </si>
  <si>
    <t>Транспортные услуги-222</t>
  </si>
  <si>
    <t>оплата проезда при служебных разьездах</t>
  </si>
  <si>
    <t>оплата проезда при служебных разъездах  1250 руб. * 12м = 15000 руб.</t>
  </si>
  <si>
    <r>
      <t>электроэ-я (помещ.адм.здан.заним.ОМСУ)4340 кВт * 9,31 руб.(с учет.увелич. тарифа с 01.01.20г.на 3,0%) =</t>
    </r>
    <r>
      <rPr>
        <b/>
        <sz val="14"/>
        <color indexed="8"/>
        <rFont val="Times New Roman"/>
        <family val="1"/>
        <charset val="204"/>
      </rPr>
      <t xml:space="preserve"> 40405 руб</t>
    </r>
    <r>
      <rPr>
        <sz val="14"/>
        <color indexed="8"/>
        <rFont val="Times New Roman"/>
        <family val="1"/>
        <charset val="204"/>
      </rPr>
      <t>., отопление(помещ.адм.здан.заним.ОМСУ) 9,05* 2507, руб.(стоим.1 Гкал).отапл.площ. с учет.увелич.тариф. с 01.01.20г. на 3,0%)=</t>
    </r>
    <r>
      <rPr>
        <b/>
        <sz val="14"/>
        <color indexed="8"/>
        <rFont val="Times New Roman"/>
        <family val="1"/>
        <charset val="204"/>
      </rPr>
      <t>22688 руб</t>
    </r>
    <r>
      <rPr>
        <sz val="14"/>
        <color indexed="8"/>
        <rFont val="Times New Roman"/>
        <family val="1"/>
        <charset val="204"/>
      </rPr>
      <t xml:space="preserve">.; водоснабж.-водоотвед.(админ.здан.) 47.2 м3 * 51,03 руб.= </t>
    </r>
    <r>
      <rPr>
        <b/>
        <sz val="14"/>
        <color indexed="8"/>
        <rFont val="Times New Roman"/>
        <family val="1"/>
        <charset val="204"/>
      </rPr>
      <t>2409 руб.</t>
    </r>
  </si>
  <si>
    <t>теплоэнергия, электроэн.,водоснабжение-водоотведение (адм. здания)</t>
  </si>
  <si>
    <t>заправка, ремонт оргтехники</t>
  </si>
  <si>
    <t>страховка служебного автомобиля</t>
  </si>
  <si>
    <r>
      <t xml:space="preserve">заправка катриджа 4 катр. * 6 запр. * 350 руб. = </t>
    </r>
    <r>
      <rPr>
        <b/>
        <sz val="14"/>
        <color indexed="8"/>
        <rFont val="Times New Roman"/>
        <family val="1"/>
        <charset val="204"/>
      </rPr>
      <t>8400</t>
    </r>
    <r>
      <rPr>
        <sz val="14"/>
        <color indexed="8"/>
        <rFont val="Times New Roman"/>
        <family val="1"/>
        <charset val="204"/>
      </rPr>
      <t xml:space="preserve"> руб.; ремонт оргтехники</t>
    </r>
    <r>
      <rPr>
        <b/>
        <sz val="14"/>
        <color indexed="8"/>
        <rFont val="Times New Roman"/>
        <family val="1"/>
        <charset val="204"/>
      </rPr>
      <t xml:space="preserve"> 2592 руб</t>
    </r>
    <r>
      <rPr>
        <sz val="14"/>
        <color indexed="8"/>
        <rFont val="Times New Roman"/>
        <family val="1"/>
        <charset val="204"/>
      </rPr>
      <t>.</t>
    </r>
  </si>
  <si>
    <r>
      <t xml:space="preserve">страховка служ. автомобиля </t>
    </r>
    <r>
      <rPr>
        <sz val="14"/>
        <color indexed="8"/>
        <rFont val="Calibri"/>
        <family val="2"/>
      </rPr>
      <t>2500 руб</t>
    </r>
    <r>
      <rPr>
        <sz val="14"/>
        <color theme="1"/>
        <rFont val="Calibri"/>
        <family val="2"/>
        <scheme val="minor"/>
      </rPr>
      <t>.</t>
    </r>
  </si>
  <si>
    <t>приобретение ГСМ(343)</t>
  </si>
  <si>
    <r>
      <t>приобретение ГСМ 110 дн. * 500 руб. =</t>
    </r>
    <r>
      <rPr>
        <b/>
        <sz val="14"/>
        <color indexed="8"/>
        <rFont val="Calibri"/>
        <family val="2"/>
      </rPr>
      <t xml:space="preserve"> 55000 руб</t>
    </r>
    <r>
      <rPr>
        <sz val="14"/>
        <color theme="1"/>
        <rFont val="Calibri"/>
        <family val="2"/>
        <scheme val="minor"/>
      </rPr>
      <t>.</t>
    </r>
  </si>
  <si>
    <t>зап. части автомобиля, канцтовары (346)</t>
  </si>
  <si>
    <r>
      <t xml:space="preserve">приобрет з/частей на служ. автом. </t>
    </r>
    <r>
      <rPr>
        <b/>
        <sz val="14"/>
        <color indexed="8"/>
        <rFont val="Calibri"/>
        <family val="2"/>
      </rPr>
      <t>29881 руб</t>
    </r>
    <r>
      <rPr>
        <sz val="14"/>
        <color theme="1"/>
        <rFont val="Calibri"/>
        <family val="2"/>
        <scheme val="minor"/>
      </rPr>
      <t xml:space="preserve">., канцтовары </t>
    </r>
    <r>
      <rPr>
        <b/>
        <sz val="14"/>
        <color indexed="8"/>
        <rFont val="Calibri"/>
        <family val="2"/>
      </rPr>
      <t>15000 руб</t>
    </r>
    <r>
      <rPr>
        <sz val="14"/>
        <color theme="1"/>
        <rFont val="Calibri"/>
        <family val="2"/>
        <scheme val="minor"/>
      </rPr>
      <t>.</t>
    </r>
  </si>
  <si>
    <r>
      <t xml:space="preserve">386348 руб. * 30,2% = </t>
    </r>
    <r>
      <rPr>
        <b/>
        <sz val="14"/>
        <color indexed="8"/>
        <rFont val="Times New Roman"/>
        <family val="1"/>
        <charset val="204"/>
      </rPr>
      <t>116677 руб.на 2020г.</t>
    </r>
  </si>
  <si>
    <r>
      <rPr>
        <b/>
        <i/>
        <sz val="14"/>
        <color indexed="8"/>
        <rFont val="Times New Roman"/>
        <family val="1"/>
        <charset val="204"/>
      </rPr>
      <t>ведущий спец.(мун.служ.</t>
    </r>
    <r>
      <rPr>
        <sz val="14"/>
        <color indexed="8"/>
        <rFont val="Times New Roman"/>
        <family val="1"/>
        <charset val="204"/>
      </rPr>
      <t>)1 ед. * 20542 руб. * 9 мес. = 184878 руб. 1 ед. * 20542 руб. * 3,0%(увелич.с 01.10.20г.) * 3 мес. = 63475 руб.(итого  вед. спец.184878 руб.+63475 руб.=</t>
    </r>
    <r>
      <rPr>
        <b/>
        <sz val="14"/>
        <color indexed="8"/>
        <rFont val="Times New Roman"/>
        <family val="1"/>
        <charset val="204"/>
      </rPr>
      <t>248353 руб.на 2020г.</t>
    </r>
  </si>
  <si>
    <r>
      <t xml:space="preserve"> </t>
    </r>
    <r>
      <rPr>
        <b/>
        <i/>
        <sz val="14"/>
        <color indexed="8"/>
        <rFont val="Times New Roman"/>
        <family val="1"/>
        <charset val="204"/>
      </rPr>
      <t>глав.бухгал.</t>
    </r>
    <r>
      <rPr>
        <sz val="14"/>
        <color indexed="8"/>
        <rFont val="Times New Roman"/>
        <family val="1"/>
        <charset val="204"/>
      </rPr>
      <t>1 ед. * 24770 руб. * 9 мес. = 222930 руб. 1 ед. * 24770 руб. * 3,0%(увелич.с 01.10.20г.) * 3 мес. = 76539 руб.(итого глав. бух.222930 руб.+76539 руб.=</t>
    </r>
    <r>
      <rPr>
        <b/>
        <sz val="14"/>
        <color indexed="8"/>
        <rFont val="Times New Roman"/>
        <family val="1"/>
        <charset val="204"/>
      </rPr>
      <t>299469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руб. на 2020г</t>
    </r>
    <r>
      <rPr>
        <sz val="14"/>
        <color indexed="8"/>
        <rFont val="Times New Roman"/>
        <family val="1"/>
        <charset val="204"/>
      </rPr>
      <t xml:space="preserve">.) </t>
    </r>
  </si>
  <si>
    <r>
      <t xml:space="preserve"> </t>
    </r>
    <r>
      <rPr>
        <b/>
        <i/>
        <sz val="14"/>
        <color indexed="8"/>
        <rFont val="Times New Roman"/>
        <family val="1"/>
        <charset val="204"/>
      </rPr>
      <t>бухгал. 1 кат.</t>
    </r>
    <r>
      <rPr>
        <sz val="14"/>
        <color indexed="8"/>
        <rFont val="Times New Roman"/>
        <family val="1"/>
        <charset val="204"/>
      </rPr>
      <t>1 ед. * 14604 руб. * 9 мес. = 131436 руб. 1 ед. * 14604 руб. * 3,0%(увелич.с 01.10.20г.) * 3 мес. = 45126 руб.(итого  бух.1 кат..131436 руб.+45126 руб.=</t>
    </r>
    <r>
      <rPr>
        <b/>
        <sz val="14"/>
        <color indexed="8"/>
        <rFont val="Times New Roman"/>
        <family val="1"/>
        <charset val="204"/>
      </rPr>
      <t>176562 руб.на 2020г.</t>
    </r>
    <r>
      <rPr>
        <sz val="14"/>
        <color indexed="8"/>
        <rFont val="Times New Roman"/>
        <family val="1"/>
        <charset val="204"/>
      </rPr>
      <t xml:space="preserve">) </t>
    </r>
  </si>
  <si>
    <r>
      <t>услуги стац.связи 2 тел. 1588,80 руб. (с учет. Увелич.тарифа с 01.01.20г. на 3,0%) * 12м =</t>
    </r>
    <r>
      <rPr>
        <b/>
        <sz val="14"/>
        <color indexed="8"/>
        <rFont val="Calibri"/>
        <family val="2"/>
      </rPr>
      <t>19066 руб</t>
    </r>
    <r>
      <rPr>
        <sz val="14"/>
        <color theme="1"/>
        <rFont val="Calibri"/>
        <family val="2"/>
        <scheme val="minor"/>
      </rPr>
      <t xml:space="preserve">.; услуги интернет 4200 руб. * 12м = </t>
    </r>
    <r>
      <rPr>
        <b/>
        <sz val="14"/>
        <color indexed="8"/>
        <rFont val="Calibri"/>
        <family val="2"/>
      </rPr>
      <t>50400 руб</t>
    </r>
    <r>
      <rPr>
        <sz val="14"/>
        <color theme="1"/>
        <rFont val="Calibri"/>
        <family val="2"/>
        <scheme val="minor"/>
      </rPr>
      <t>.;продление домина и хостинга сайта админ.</t>
    </r>
    <r>
      <rPr>
        <b/>
        <sz val="14"/>
        <color indexed="8"/>
        <rFont val="Calibri"/>
        <family val="2"/>
      </rPr>
      <t xml:space="preserve"> 3000 руб.</t>
    </r>
  </si>
  <si>
    <r>
      <t>программное обслужив.СУФД 1800 руб.* 4кв. =</t>
    </r>
    <r>
      <rPr>
        <b/>
        <sz val="14"/>
        <color indexed="8"/>
        <rFont val="Calibri"/>
        <family val="2"/>
      </rPr>
      <t>7200 руб</t>
    </r>
    <r>
      <rPr>
        <sz val="14"/>
        <color theme="1"/>
        <rFont val="Calibri"/>
        <family val="2"/>
        <scheme val="minor"/>
      </rPr>
      <t>.; Альта-Софт (Смета-КС,Зарплата-КС, Бюджет-КС,Смета-смарт(свод) 350 руб. *12м =</t>
    </r>
    <r>
      <rPr>
        <b/>
        <sz val="14"/>
        <color indexed="8"/>
        <rFont val="Calibri"/>
        <family val="2"/>
      </rPr>
      <t>4200 руб</t>
    </r>
    <r>
      <rPr>
        <sz val="14"/>
        <color theme="1"/>
        <rFont val="Calibri"/>
        <family val="2"/>
        <scheme val="minor"/>
      </rPr>
      <t xml:space="preserve">.; использование программ. продукта "Астрал-ЭП" электронной сдачи бух. Отчетности, ЭЦП = </t>
    </r>
    <r>
      <rPr>
        <b/>
        <sz val="14"/>
        <color indexed="8"/>
        <rFont val="Calibri"/>
        <family val="2"/>
      </rPr>
      <t>19920 руб.</t>
    </r>
  </si>
  <si>
    <t>размер резервного фонда Новосельской сельской администрации</t>
  </si>
  <si>
    <t>Прочие расходы - 296</t>
  </si>
  <si>
    <t>Расчет предусматривает не менее 3,0% от собственных доходов</t>
  </si>
  <si>
    <r>
      <t xml:space="preserve">Уведомление контрольно-счетной палаты Брянского района о годового размера платы за контрольные мероприятия </t>
    </r>
    <r>
      <rPr>
        <b/>
        <sz val="14"/>
        <color theme="1"/>
        <rFont val="Calibri"/>
        <family val="2"/>
        <charset val="204"/>
        <scheme val="minor"/>
      </rPr>
      <t>7083</t>
    </r>
    <r>
      <rPr>
        <sz val="14"/>
        <color theme="1"/>
        <rFont val="Calibri"/>
        <family val="2"/>
        <scheme val="minor"/>
      </rPr>
      <t xml:space="preserve"> руб.</t>
    </r>
  </si>
  <si>
    <r>
      <t>Соглашение заключенное с администрацией Брянского района о передаче полномочий в сфере торгов (</t>
    </r>
    <r>
      <rPr>
        <b/>
        <sz val="14"/>
        <color indexed="8"/>
        <rFont val="Calibri"/>
        <family val="2"/>
      </rPr>
      <t>4465 руб. в год</t>
    </r>
    <r>
      <rPr>
        <sz val="14"/>
        <color theme="1"/>
        <rFont val="Calibri"/>
        <family val="2"/>
        <scheme val="minor"/>
      </rPr>
      <t>)</t>
    </r>
  </si>
  <si>
    <t>Прочие расходы - 291</t>
  </si>
  <si>
    <r>
      <t>Уплата налога  на имущество организаций и земельного налога (1996 руб.*4 кв.=</t>
    </r>
    <r>
      <rPr>
        <b/>
        <sz val="14"/>
        <color indexed="8"/>
        <rFont val="Calibri"/>
        <family val="2"/>
      </rPr>
      <t>7984 руб.</t>
    </r>
    <r>
      <rPr>
        <sz val="14"/>
        <color theme="1"/>
        <rFont val="Calibri"/>
        <family val="2"/>
        <scheme val="minor"/>
      </rPr>
      <t>)</t>
    </r>
  </si>
  <si>
    <r>
      <t xml:space="preserve">Уплата транспортного налога </t>
    </r>
    <r>
      <rPr>
        <b/>
        <sz val="14"/>
        <color indexed="8"/>
        <rFont val="Calibri"/>
        <family val="2"/>
      </rPr>
      <t>(1537 руб. в год</t>
    </r>
    <r>
      <rPr>
        <sz val="14"/>
        <color theme="1"/>
        <rFont val="Calibri"/>
        <family val="2"/>
        <scheme val="minor"/>
      </rPr>
      <t>)</t>
    </r>
  </si>
  <si>
    <t>уплата иных платежей</t>
  </si>
  <si>
    <r>
      <t>Уплата иных платежей (членские взносы СМО</t>
    </r>
    <r>
      <rPr>
        <b/>
        <sz val="14"/>
        <color indexed="8"/>
        <rFont val="Calibri"/>
        <family val="2"/>
      </rPr>
      <t xml:space="preserve"> 5000 руб</t>
    </r>
    <r>
      <rPr>
        <sz val="14"/>
        <color theme="1"/>
        <rFont val="Calibri"/>
        <family val="2"/>
        <scheme val="minor"/>
      </rPr>
      <t>. по соглашению)</t>
    </r>
  </si>
  <si>
    <r>
      <t xml:space="preserve">Отопление части помещ.админ.здан.не занятых под ОМСУ(22,192 Гкал ) * 2507, руб.(стоим. 1Гкал с учетом увелич. тарифа с 01.01.20г. на 3,0%) * 7 мес. = </t>
    </r>
    <r>
      <rPr>
        <b/>
        <sz val="14"/>
        <color indexed="8"/>
        <rFont val="Times New Roman"/>
        <family val="1"/>
        <charset val="204"/>
      </rPr>
      <t>389447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руб</t>
    </r>
    <r>
      <rPr>
        <sz val="14"/>
        <color indexed="8"/>
        <rFont val="Times New Roman"/>
        <family val="1"/>
        <charset val="204"/>
      </rPr>
      <t>.; электроэ-я (помещ.адм.здан.не заним.ОМСУ)9820 кВт * 9,31 руб.(с учет.увелич. тарифа с 01.01.20г.на 3,0%) =</t>
    </r>
    <r>
      <rPr>
        <b/>
        <sz val="14"/>
        <color indexed="8"/>
        <rFont val="Times New Roman"/>
        <family val="1"/>
        <charset val="204"/>
      </rPr>
      <t xml:space="preserve"> 91424 руб.</t>
    </r>
    <r>
      <rPr>
        <sz val="14"/>
        <color indexed="8"/>
        <rFont val="Times New Roman"/>
        <family val="1"/>
        <charset val="204"/>
      </rPr>
      <t xml:space="preserve"> </t>
    </r>
  </si>
  <si>
    <t xml:space="preserve">теплоэнергия, электроэнергия </t>
  </si>
  <si>
    <t>Работы, услуги по содержанию имущества - 225</t>
  </si>
  <si>
    <t>ремонт имущества находящегося в муницип. собственности</t>
  </si>
  <si>
    <t>приобретение материальных запасов</t>
  </si>
  <si>
    <r>
      <t xml:space="preserve">приобретение строительного материала для ремонта административного здания </t>
    </r>
    <r>
      <rPr>
        <b/>
        <sz val="14"/>
        <color theme="1"/>
        <rFont val="Times New Roman"/>
        <family val="1"/>
        <charset val="204"/>
      </rPr>
      <t>70000</t>
    </r>
    <r>
      <rPr>
        <sz val="14"/>
        <color theme="1"/>
        <rFont val="Times New Roman"/>
        <family val="1"/>
        <charset val="204"/>
      </rPr>
      <t xml:space="preserve"> руб.</t>
    </r>
  </si>
  <si>
    <t>Прочие работы, услуги-226</t>
  </si>
  <si>
    <t>оценка имущества</t>
  </si>
  <si>
    <t>по основным работникам согласно ШР, инспектор ВУР, 1ед.</t>
  </si>
  <si>
    <r>
      <t xml:space="preserve">военно учетный работник 1 ед. (финансир.за счет субв. ФБ)12200 руб. * 12 мес. = </t>
    </r>
    <r>
      <rPr>
        <b/>
        <sz val="14"/>
        <color indexed="8"/>
        <rFont val="Times New Roman"/>
        <family val="1"/>
        <charset val="204"/>
      </rPr>
      <t>146400руб.</t>
    </r>
  </si>
  <si>
    <r>
      <t>146400 руб.х  30,2% =</t>
    </r>
    <r>
      <rPr>
        <b/>
        <sz val="14"/>
        <color indexed="8"/>
        <rFont val="Calibri"/>
        <family val="2"/>
      </rPr>
      <t xml:space="preserve"> 44213 руб.</t>
    </r>
  </si>
  <si>
    <r>
      <t xml:space="preserve">усл. связи  420 руб.*12м = </t>
    </r>
    <r>
      <rPr>
        <b/>
        <sz val="14"/>
        <color indexed="8"/>
        <rFont val="Calibri"/>
        <family val="2"/>
      </rPr>
      <t>5040 руб.</t>
    </r>
  </si>
  <si>
    <t xml:space="preserve"> стац. телефон (частично)</t>
  </si>
  <si>
    <r>
      <t>оплата проезда при служебных разьездах 2 выез. * 12 мес. * 216 руб.=</t>
    </r>
    <r>
      <rPr>
        <b/>
        <sz val="14"/>
        <color indexed="8"/>
        <rFont val="Times New Roman"/>
        <family val="1"/>
        <charset val="204"/>
      </rPr>
      <t>5184 руб.</t>
    </r>
  </si>
  <si>
    <t>Коммунальные услуги-223</t>
  </si>
  <si>
    <r>
      <t>электроэ-я  146 кВт * 9,31 руб.(с учетом увелич. тарифа с 01.01.20г. На 3,0%) =</t>
    </r>
    <r>
      <rPr>
        <b/>
        <sz val="11"/>
        <color theme="1"/>
        <rFont val="Calibri"/>
        <family val="2"/>
        <charset val="204"/>
        <scheme val="minor"/>
      </rPr>
      <t>1360</t>
    </r>
    <r>
      <rPr>
        <b/>
        <sz val="10"/>
        <color indexed="8"/>
        <rFont val="Calibri"/>
        <family val="2"/>
        <charset val="204"/>
      </rPr>
      <t xml:space="preserve"> руб(на 2020г.) </t>
    </r>
    <r>
      <rPr>
        <sz val="10"/>
        <color indexed="8"/>
        <rFont val="Calibri"/>
        <family val="2"/>
        <charset val="204"/>
      </rPr>
      <t xml:space="preserve"> помещ. заним. ВУР </t>
    </r>
  </si>
  <si>
    <t>Прочие работы, услуги  - 226</t>
  </si>
  <si>
    <t>обучение должностных лиц</t>
  </si>
  <si>
    <t>Услуги по содержанию имущества- 225</t>
  </si>
  <si>
    <t>обслуживание дорог местного значения</t>
  </si>
  <si>
    <r>
      <t>страховые взносы на капитальный ремонт муницип. ж/фонда  3136,8м2*6,05 * 12м =</t>
    </r>
    <r>
      <rPr>
        <b/>
        <sz val="14"/>
        <color indexed="8"/>
        <rFont val="Calibri"/>
        <family val="2"/>
      </rPr>
      <t xml:space="preserve"> 227731,68 руб.</t>
    </r>
  </si>
  <si>
    <t>Прочие работы, услуги- 226</t>
  </si>
  <si>
    <r>
      <t xml:space="preserve">приобретение 2-х водяных насосов </t>
    </r>
    <r>
      <rPr>
        <b/>
        <sz val="14"/>
        <color indexed="8"/>
        <rFont val="Calibri"/>
        <family val="2"/>
      </rPr>
      <t>101635 руб.</t>
    </r>
  </si>
  <si>
    <t>приобретение глубинных насосов</t>
  </si>
  <si>
    <r>
      <t xml:space="preserve">электроэ-я  14062 кВт * 9,31 руб.(с учетом увелич. тарифа с 01.01.20г. на 3,0%) = </t>
    </r>
    <r>
      <rPr>
        <b/>
        <sz val="14"/>
        <color indexed="8"/>
        <rFont val="Calibri"/>
        <family val="2"/>
      </rPr>
      <t>130917 руб</t>
    </r>
    <r>
      <rPr>
        <sz val="14"/>
        <color indexed="8"/>
        <rFont val="Calibri"/>
        <family val="2"/>
      </rPr>
      <t xml:space="preserve">. </t>
    </r>
  </si>
  <si>
    <t>ремонт уличного освещения</t>
  </si>
  <si>
    <t>Прочие работы,услуги -226</t>
  </si>
  <si>
    <t>замена прибора учета</t>
  </si>
  <si>
    <t>Увеличение стоимости материальных запасов-346</t>
  </si>
  <si>
    <t>озеленение территорий</t>
  </si>
  <si>
    <r>
      <t>приобретение  саженцы (деревьев, кустарников)</t>
    </r>
    <r>
      <rPr>
        <b/>
        <sz val="14"/>
        <color indexed="8"/>
        <rFont val="Calibri"/>
        <family val="2"/>
      </rPr>
      <t xml:space="preserve"> 20000</t>
    </r>
    <r>
      <rPr>
        <sz val="14"/>
        <color theme="1"/>
        <rFont val="Calibri"/>
        <family val="2"/>
        <scheme val="minor"/>
      </rPr>
      <t xml:space="preserve"> руб.</t>
    </r>
  </si>
  <si>
    <t>благоустройство территории кладбищ</t>
  </si>
  <si>
    <t>ремонт объекта культуры наследия за счет областного бюджета</t>
  </si>
  <si>
    <t>приобретение  инвентаря, материала</t>
  </si>
  <si>
    <r>
      <t xml:space="preserve">приобретение мусорных мешков, инвентаря  для уборки территории </t>
    </r>
    <r>
      <rPr>
        <b/>
        <sz val="14"/>
        <color indexed="8"/>
        <rFont val="Calibri"/>
        <family val="2"/>
      </rPr>
      <t>10000 руб</t>
    </r>
    <r>
      <rPr>
        <sz val="14"/>
        <color theme="1"/>
        <rFont val="Calibri"/>
        <family val="2"/>
        <scheme val="minor"/>
      </rPr>
      <t>.</t>
    </r>
  </si>
  <si>
    <t xml:space="preserve">муниципальная пенсия </t>
  </si>
  <si>
    <t>Пенсии, пособия, выплачиваемые организациями сектора государственного управления - 264</t>
  </si>
  <si>
    <r>
      <t>иные пенсии, социальные доплаты к пенсиям муниципальн. служащ.3 чел. * 4000 руб.* 12м =</t>
    </r>
    <r>
      <rPr>
        <b/>
        <sz val="14"/>
        <color indexed="8"/>
        <rFont val="Calibri"/>
        <family val="2"/>
      </rPr>
      <t xml:space="preserve"> 144000</t>
    </r>
    <r>
      <rPr>
        <sz val="14"/>
        <color theme="1"/>
        <rFont val="Calibri"/>
        <family val="2"/>
        <scheme val="minor"/>
      </rPr>
      <t xml:space="preserve"> руб.</t>
    </r>
  </si>
  <si>
    <t>Увеличение стоимости материальных запасов -343</t>
  </si>
  <si>
    <r>
      <t xml:space="preserve">приобретение ГСМ для доставки участников соревнований </t>
    </r>
    <r>
      <rPr>
        <b/>
        <sz val="14"/>
        <color theme="1"/>
        <rFont val="Calibri"/>
        <family val="2"/>
        <charset val="204"/>
        <scheme val="minor"/>
      </rPr>
      <t>10000</t>
    </r>
    <r>
      <rPr>
        <sz val="14"/>
        <color theme="1"/>
        <rFont val="Calibri"/>
        <family val="2"/>
        <charset val="204"/>
        <scheme val="minor"/>
      </rPr>
      <t xml:space="preserve"> руб.</t>
    </r>
  </si>
  <si>
    <t>раздел расходов 0406 - Водное хозяйство</t>
  </si>
  <si>
    <t>Прочие работы, услуги - 226</t>
  </si>
  <si>
    <t>содержание, текущий и капитальный ремонт и обеспечение безопасности ГТС</t>
  </si>
  <si>
    <r>
      <t>страховка ГТС 8 шт.* 13920 руб.=</t>
    </r>
    <r>
      <rPr>
        <b/>
        <sz val="14"/>
        <color indexed="8"/>
        <rFont val="Calibri"/>
        <family val="2"/>
      </rPr>
      <t xml:space="preserve"> 111360 руб.</t>
    </r>
  </si>
  <si>
    <t>Всего по разделу 0406:</t>
  </si>
  <si>
    <t>Всего по разделу 0804:</t>
  </si>
  <si>
    <t>раздел расходов 0804 - Другие вопросы  в области культуры и кинематографии</t>
  </si>
  <si>
    <t>Увеличение стоимости материальных запасов - 349</t>
  </si>
  <si>
    <r>
      <t xml:space="preserve">приобретение подарков выпускникам детского сада </t>
    </r>
    <r>
      <rPr>
        <b/>
        <sz val="14"/>
        <color indexed="8"/>
        <rFont val="Calibri"/>
        <family val="2"/>
      </rPr>
      <t>12000 руб</t>
    </r>
    <r>
      <rPr>
        <sz val="14"/>
        <color theme="1"/>
        <rFont val="Calibri"/>
        <family val="2"/>
        <scheme val="minor"/>
      </rPr>
      <t>., медалистам школ</t>
    </r>
    <r>
      <rPr>
        <b/>
        <sz val="14"/>
        <color indexed="8"/>
        <rFont val="Calibri"/>
        <family val="2"/>
      </rPr>
      <t xml:space="preserve"> 3000 руб</t>
    </r>
    <r>
      <rPr>
        <sz val="14"/>
        <color theme="1"/>
        <rFont val="Calibri"/>
        <family val="2"/>
        <scheme val="minor"/>
      </rPr>
      <t xml:space="preserve">., чествование ветеранов, участников  ВОВ </t>
    </r>
    <r>
      <rPr>
        <b/>
        <sz val="14"/>
        <color indexed="8"/>
        <rFont val="Calibri"/>
        <family val="2"/>
      </rPr>
      <t>2000 руб</t>
    </r>
    <r>
      <rPr>
        <sz val="14"/>
        <color theme="1"/>
        <rFont val="Calibri"/>
        <family val="2"/>
        <scheme val="minor"/>
      </rPr>
      <t>.</t>
    </r>
  </si>
  <si>
    <t>Уплата иных платежей - 853</t>
  </si>
  <si>
    <t>организация и проведение праздничных мероприятий</t>
  </si>
  <si>
    <r>
      <t xml:space="preserve">поздравление школ ко дню знаний, последний звонок </t>
    </r>
    <r>
      <rPr>
        <b/>
        <sz val="14"/>
        <color indexed="8"/>
        <rFont val="Calibri"/>
        <family val="2"/>
      </rPr>
      <t>8000 руб</t>
    </r>
    <r>
      <rPr>
        <sz val="14"/>
        <color theme="1"/>
        <rFont val="Calibri"/>
        <family val="2"/>
        <scheme val="minor"/>
      </rPr>
      <t>.</t>
    </r>
  </si>
  <si>
    <r>
      <t xml:space="preserve">иные межбюджетные трансферты </t>
    </r>
    <r>
      <rPr>
        <b/>
        <sz val="14"/>
        <color indexed="8"/>
        <rFont val="Calibri"/>
        <family val="2"/>
      </rPr>
      <t>562444,67 руб.</t>
    </r>
  </si>
  <si>
    <t>План на 2020г. Сумма (руб.)</t>
  </si>
  <si>
    <t>Исполнено на 01.04.2020г. Сумма (руб.)</t>
  </si>
  <si>
    <r>
      <t>комплект базовый ОВК-Ф =</t>
    </r>
    <r>
      <rPr>
        <b/>
        <sz val="14"/>
        <color indexed="8"/>
        <rFont val="Calibri"/>
        <family val="2"/>
      </rPr>
      <t xml:space="preserve"> 72 руб</t>
    </r>
    <r>
      <rPr>
        <sz val="14"/>
        <color theme="1"/>
        <rFont val="Calibri"/>
        <family val="2"/>
        <scheme val="minor"/>
      </rPr>
      <t>.</t>
    </r>
  </si>
  <si>
    <t>приобретение программного комплекта (346)</t>
  </si>
  <si>
    <r>
      <t xml:space="preserve">технич.обслужив.сайта с продлен.домена и хостинга  1000 руб.; использование программ. продукта ТехноКад-Муниполитет = </t>
    </r>
    <r>
      <rPr>
        <b/>
        <sz val="14"/>
        <color indexed="8"/>
        <rFont val="Calibri"/>
        <family val="2"/>
      </rPr>
      <t>13500 руб.</t>
    </r>
  </si>
  <si>
    <t>Ремонт принтера 11600,00 руб;ремонт административного здания 18400 руб.</t>
  </si>
  <si>
    <t>Увеличение стоимости материальных запасов- 344; 346</t>
  </si>
  <si>
    <r>
      <t>Оценка  помещений 4 шт.(78,8 кв.м)* 4000 руб.=</t>
    </r>
    <r>
      <rPr>
        <b/>
        <sz val="14"/>
        <color indexed="8"/>
        <rFont val="Calibri"/>
        <family val="2"/>
      </rPr>
      <t>16000 руб.</t>
    </r>
  </si>
  <si>
    <r>
      <t>обучение по программе должностных лиц</t>
    </r>
    <r>
      <rPr>
        <b/>
        <sz val="14"/>
        <color indexed="8"/>
        <rFont val="Calibri"/>
        <family val="2"/>
      </rPr>
      <t xml:space="preserve"> 3400 руб.</t>
    </r>
  </si>
  <si>
    <r>
      <t>обучение по программе должностных лиц</t>
    </r>
    <r>
      <rPr>
        <b/>
        <sz val="14"/>
        <color indexed="8"/>
        <rFont val="Calibri"/>
        <family val="2"/>
      </rPr>
      <t xml:space="preserve"> </t>
    </r>
  </si>
  <si>
    <r>
      <t>обучение по программе должностных лиц</t>
    </r>
    <r>
      <rPr>
        <b/>
        <sz val="14"/>
        <color indexed="8"/>
        <rFont val="Calibri"/>
        <family val="2"/>
      </rPr>
      <t xml:space="preserve"> 3100 руб.</t>
    </r>
  </si>
  <si>
    <t>Вид расходов - 243 - Прочая закупка товаров, работ и услуг в целях капитального ремонта (государственного) муниципального имущества</t>
  </si>
  <si>
    <t>капитальный ремонт автомобильных дорог местного значения</t>
  </si>
  <si>
    <r>
      <t xml:space="preserve">услуги по составл.диф.ведом.разраб.ПСД на объект:к/рем.а/д по ул.Школьная,д.Молотино </t>
    </r>
    <r>
      <rPr>
        <b/>
        <sz val="14"/>
        <color theme="1"/>
        <rFont val="Times New Roman"/>
        <family val="1"/>
        <charset val="204"/>
      </rPr>
      <t>15000 руб</t>
    </r>
    <r>
      <rPr>
        <sz val="14"/>
        <color theme="1"/>
        <rFont val="Times New Roman"/>
        <family val="1"/>
        <charset val="204"/>
      </rPr>
      <t xml:space="preserve">.;осуществ.строит.контр.за ходом выполн. работ по к/рем. а/дороги по ул Красногорская, с.Новоселки </t>
    </r>
    <r>
      <rPr>
        <b/>
        <sz val="14"/>
        <color theme="1"/>
        <rFont val="Times New Roman"/>
        <family val="1"/>
        <charset val="204"/>
      </rPr>
      <t>70000 руб</t>
    </r>
    <r>
      <rPr>
        <sz val="14"/>
        <color theme="1"/>
        <rFont val="Times New Roman"/>
        <family val="1"/>
        <charset val="204"/>
      </rPr>
      <t>.</t>
    </r>
  </si>
  <si>
    <r>
      <rPr>
        <sz val="14"/>
        <color theme="1"/>
        <rFont val="Times New Roman"/>
        <family val="1"/>
        <charset val="204"/>
      </rPr>
      <t xml:space="preserve">капитальн. ремонт.а/дороги по ул. Красногорской,с.Новоселки </t>
    </r>
    <r>
      <rPr>
        <b/>
        <sz val="14"/>
        <color theme="1"/>
        <rFont val="Times New Roman"/>
        <family val="1"/>
        <charset val="204"/>
      </rPr>
      <t>7524998,85 руб</t>
    </r>
    <r>
      <rPr>
        <sz val="14"/>
        <color theme="1"/>
        <rFont val="Times New Roman"/>
        <family val="1"/>
        <charset val="204"/>
      </rPr>
      <t>.</t>
    </r>
  </si>
  <si>
    <t>услуги по чистке, грейдированию дорог местного значения 46179,17 руб.</t>
  </si>
  <si>
    <r>
      <t>услуги по изготовлению технической документации на  10 (МКД )</t>
    </r>
    <r>
      <rPr>
        <b/>
        <sz val="14"/>
        <color theme="1"/>
        <rFont val="Calibri"/>
        <family val="2"/>
        <charset val="204"/>
        <scheme val="minor"/>
      </rPr>
      <t>138736,32руб</t>
    </r>
    <r>
      <rPr>
        <sz val="14"/>
        <color theme="1"/>
        <rFont val="Calibri"/>
        <family val="2"/>
        <scheme val="minor"/>
      </rPr>
      <t xml:space="preserve">.разраб. сметн.документ. на МКД №4 с.Новоселки </t>
    </r>
    <r>
      <rPr>
        <b/>
        <sz val="14"/>
        <color theme="1"/>
        <rFont val="Calibri"/>
        <family val="2"/>
        <charset val="204"/>
        <scheme val="minor"/>
      </rPr>
      <t>22981 руб</t>
    </r>
    <r>
      <rPr>
        <sz val="14"/>
        <color theme="1"/>
        <rFont val="Calibri"/>
        <family val="2"/>
        <scheme val="minor"/>
      </rPr>
      <t xml:space="preserve">.,технич.обследов. здания МКД №4 с. Новоселки </t>
    </r>
    <r>
      <rPr>
        <b/>
        <sz val="14"/>
        <color theme="1"/>
        <rFont val="Calibri"/>
        <family val="2"/>
        <charset val="204"/>
        <scheme val="minor"/>
      </rPr>
      <t>34379 руб</t>
    </r>
    <r>
      <rPr>
        <sz val="14"/>
        <color theme="1"/>
        <rFont val="Calibri"/>
        <family val="2"/>
        <scheme val="minor"/>
      </rPr>
      <t>.</t>
    </r>
  </si>
  <si>
    <t>оформление права собственности объектов (ЖКХ)</t>
  </si>
  <si>
    <r>
      <t>Оформление права собственность, очистных сооружений, водопроводных и канализационных сетей(технические работы)</t>
    </r>
    <r>
      <rPr>
        <b/>
        <sz val="14"/>
        <color theme="1"/>
        <rFont val="Calibri"/>
        <family val="2"/>
        <charset val="204"/>
        <scheme val="minor"/>
      </rPr>
      <t xml:space="preserve">43397,57руб., </t>
    </r>
    <r>
      <rPr>
        <sz val="14"/>
        <color theme="1"/>
        <rFont val="Calibri"/>
        <family val="2"/>
        <charset val="204"/>
        <scheme val="minor"/>
      </rPr>
      <t xml:space="preserve">химическое иследов. воды </t>
    </r>
    <r>
      <rPr>
        <b/>
        <sz val="14"/>
        <color theme="1"/>
        <rFont val="Calibri"/>
        <family val="2"/>
        <charset val="204"/>
        <scheme val="minor"/>
      </rPr>
      <t>38659,23 руб.</t>
    </r>
  </si>
  <si>
    <t>транспортные услуги</t>
  </si>
  <si>
    <r>
      <t>услуги автовышки по установке и ремонту уличных фонарей 67час.х 650 руб.=</t>
    </r>
    <r>
      <rPr>
        <b/>
        <sz val="14"/>
        <color theme="1"/>
        <rFont val="Times New Roman"/>
        <family val="1"/>
        <charset val="204"/>
      </rPr>
      <t>43550 руб.</t>
    </r>
  </si>
  <si>
    <r>
      <t>замена электросчетчиков 3 шт. *1780руб.=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indexed="8"/>
        <rFont val="Calibri"/>
        <family val="2"/>
        <charset val="204"/>
      </rPr>
      <t>5340 руб</t>
    </r>
    <r>
      <rPr>
        <sz val="14"/>
        <color indexed="8"/>
        <rFont val="Calibri"/>
        <family val="2"/>
        <charset val="204"/>
      </rPr>
      <t xml:space="preserve">.усл.по подгот проекта внеш.электроснабж.по наруж.освещ. 1 фазн. ввод </t>
    </r>
    <r>
      <rPr>
        <b/>
        <sz val="14"/>
        <color indexed="8"/>
        <rFont val="Calibri"/>
        <family val="2"/>
        <charset val="204"/>
      </rPr>
      <t>5960 руб.</t>
    </r>
    <r>
      <rPr>
        <sz val="14"/>
        <color indexed="8"/>
        <rFont val="Calibri"/>
        <family val="2"/>
        <charset val="204"/>
      </rPr>
      <t xml:space="preserve">,технолог. присоед.энергопринимающ.устройства </t>
    </r>
    <r>
      <rPr>
        <b/>
        <sz val="14"/>
        <color indexed="8"/>
        <rFont val="Calibri"/>
        <family val="2"/>
        <charset val="204"/>
      </rPr>
      <t>550 руб</t>
    </r>
    <r>
      <rPr>
        <sz val="14"/>
        <color indexed="8"/>
        <rFont val="Calibri"/>
        <family val="2"/>
        <charset val="204"/>
      </rPr>
      <t xml:space="preserve">., подготовка проток.испыт.и измерен.контур.заземления электрооборуд. </t>
    </r>
    <r>
      <rPr>
        <b/>
        <sz val="14"/>
        <color indexed="8"/>
        <rFont val="Calibri"/>
        <family val="2"/>
        <charset val="204"/>
      </rPr>
      <t>3830 руб.</t>
    </r>
  </si>
  <si>
    <t>электроматериал</t>
  </si>
  <si>
    <r>
      <t xml:space="preserve">приобретение электроматер. Для  дополнительн.оснащения уличного освещения </t>
    </r>
    <r>
      <rPr>
        <b/>
        <sz val="14"/>
        <color theme="1"/>
        <rFont val="Calibri"/>
        <family val="2"/>
        <charset val="204"/>
        <scheme val="minor"/>
      </rPr>
      <t>230000 руб.</t>
    </r>
  </si>
  <si>
    <r>
      <t>ремонт уличного освещения</t>
    </r>
    <r>
      <rPr>
        <b/>
        <sz val="14"/>
        <color indexed="8"/>
        <rFont val="Calibri"/>
        <family val="2"/>
      </rPr>
      <t xml:space="preserve"> 81110 руб</t>
    </r>
    <r>
      <rPr>
        <sz val="14"/>
        <color theme="1"/>
        <rFont val="Calibri"/>
        <family val="2"/>
        <scheme val="minor"/>
      </rPr>
      <t>.</t>
    </r>
  </si>
  <si>
    <r>
      <t xml:space="preserve">спил деревьев </t>
    </r>
    <r>
      <rPr>
        <b/>
        <sz val="14"/>
        <color theme="1"/>
        <rFont val="Calibri"/>
        <family val="2"/>
        <charset val="204"/>
        <scheme val="minor"/>
      </rPr>
      <t>15</t>
    </r>
    <r>
      <rPr>
        <b/>
        <sz val="14"/>
        <color indexed="8"/>
        <rFont val="Calibri"/>
        <family val="2"/>
        <charset val="204"/>
      </rPr>
      <t>000</t>
    </r>
    <r>
      <rPr>
        <b/>
        <sz val="14"/>
        <color indexed="8"/>
        <rFont val="Calibri"/>
        <family val="2"/>
      </rPr>
      <t xml:space="preserve"> руб.</t>
    </r>
    <r>
      <rPr>
        <sz val="14"/>
        <color theme="1"/>
        <rFont val="Calibri"/>
        <family val="2"/>
        <scheme val="minor"/>
      </rPr>
      <t xml:space="preserve">, вывоз мусора </t>
    </r>
    <r>
      <rPr>
        <b/>
        <sz val="14"/>
        <color indexed="8"/>
        <rFont val="Calibri"/>
        <family val="2"/>
      </rPr>
      <t>15000 руб</t>
    </r>
    <r>
      <rPr>
        <sz val="14"/>
        <color theme="1"/>
        <rFont val="Calibri"/>
        <family val="2"/>
        <scheme val="minor"/>
      </rPr>
      <t>, обкашивание территории кладбищ, памятников</t>
    </r>
    <r>
      <rPr>
        <b/>
        <sz val="14"/>
        <color indexed="8"/>
        <rFont val="Calibri"/>
        <family val="2"/>
      </rPr>
      <t xml:space="preserve"> 7478 руб.</t>
    </r>
  </si>
  <si>
    <t>разработка зон охраны , ПСД</t>
  </si>
  <si>
    <t>Увеличение стоимости материальных запасов-344</t>
  </si>
  <si>
    <t>приобретение строительного материала</t>
  </si>
  <si>
    <r>
      <t xml:space="preserve">приобрет. красти для покраски памятников </t>
    </r>
    <r>
      <rPr>
        <b/>
        <sz val="14"/>
        <color theme="1"/>
        <rFont val="Calibri"/>
        <family val="2"/>
        <charset val="204"/>
        <scheme val="minor"/>
      </rPr>
      <t>2000 руб.</t>
    </r>
  </si>
  <si>
    <r>
      <t xml:space="preserve">разработка зон охраны для объекта культур. наследия (могила неизв.солдатв в д. Шапкино) </t>
    </r>
    <r>
      <rPr>
        <b/>
        <sz val="14"/>
        <color theme="1"/>
        <rFont val="Calibri"/>
        <family val="2"/>
        <charset val="204"/>
        <scheme val="minor"/>
      </rPr>
      <t>56</t>
    </r>
    <r>
      <rPr>
        <b/>
        <sz val="14"/>
        <color indexed="8"/>
        <rFont val="Calibri"/>
        <family val="2"/>
      </rPr>
      <t>000 руб</t>
    </r>
    <r>
      <rPr>
        <sz val="14"/>
        <color theme="1"/>
        <rFont val="Calibri"/>
        <family val="2"/>
        <scheme val="minor"/>
      </rPr>
      <t xml:space="preserve">.разраб. ПСД(акт обследов.,дефект.ведом.,смета)по объекту "Памятник погибш.воинам в с. Новоселки" </t>
    </r>
    <r>
      <rPr>
        <b/>
        <sz val="14"/>
        <color theme="1"/>
        <rFont val="Calibri"/>
        <family val="2"/>
        <charset val="204"/>
        <scheme val="minor"/>
      </rPr>
      <t>50000 руб.</t>
    </r>
  </si>
  <si>
    <r>
      <t>ремонт  объекта культур. наследия (могила неизв.солдатв в д. Шапкино) 50439</t>
    </r>
    <r>
      <rPr>
        <b/>
        <sz val="14"/>
        <color indexed="8"/>
        <rFont val="Calibri"/>
        <family val="2"/>
      </rPr>
      <t xml:space="preserve"> руб</t>
    </r>
    <r>
      <rPr>
        <sz val="14"/>
        <color theme="1"/>
        <rFont val="Calibri"/>
        <family val="2"/>
        <scheme val="minor"/>
      </rPr>
      <t>.(за счет средств областного бюджета)</t>
    </r>
  </si>
  <si>
    <r>
      <t xml:space="preserve">услуги по уборке территории (по дог.ГПХ 2 чел) 8039 руб. * 12м.= </t>
    </r>
    <r>
      <rPr>
        <b/>
        <sz val="14"/>
        <color indexed="8"/>
        <rFont val="Calibri"/>
        <family val="2"/>
      </rPr>
      <t>96469 руб</t>
    </r>
    <r>
      <rPr>
        <sz val="14"/>
        <color theme="1"/>
        <rFont val="Calibri"/>
        <family val="2"/>
        <scheme val="minor"/>
      </rPr>
      <t xml:space="preserve">.,обкос территор.техникой и рабочими МУП "Новоселки" </t>
    </r>
    <r>
      <rPr>
        <b/>
        <sz val="14"/>
        <color theme="1"/>
        <rFont val="Calibri"/>
        <family val="2"/>
        <charset val="204"/>
        <scheme val="minor"/>
      </rPr>
      <t>68474,33</t>
    </r>
    <r>
      <rPr>
        <b/>
        <sz val="14"/>
        <color indexed="8"/>
        <rFont val="Calibri"/>
        <family val="2"/>
        <charset val="204"/>
      </rPr>
      <t xml:space="preserve"> руб</t>
    </r>
    <r>
      <rPr>
        <b/>
        <sz val="14"/>
        <color theme="1"/>
        <rFont val="Calibri"/>
        <family val="2"/>
        <charset val="204"/>
        <scheme val="minor"/>
      </rPr>
      <t>.</t>
    </r>
  </si>
  <si>
    <r>
      <t>Уплата иных платежей (штрафы по постановление судебн.приставов</t>
    </r>
    <r>
      <rPr>
        <b/>
        <sz val="14"/>
        <color indexed="8"/>
        <rFont val="Calibri"/>
        <family val="2"/>
      </rPr>
      <t xml:space="preserve"> 60000руб</t>
    </r>
    <r>
      <rPr>
        <sz val="14"/>
        <color theme="1"/>
        <rFont val="Calibri"/>
        <family val="2"/>
        <scheme val="minor"/>
      </rPr>
      <t>. )</t>
    </r>
  </si>
  <si>
    <t xml:space="preserve"> Мероприятия по землеустройству и землепользованию </t>
  </si>
  <si>
    <t>мероприятия по землеустройству и землепользованию</t>
  </si>
  <si>
    <r>
      <t xml:space="preserve">услуг.по изготов. межев.плата на зем.участ. под объект."Памятник погиб.воинам в.с.Новоселки" </t>
    </r>
    <r>
      <rPr>
        <b/>
        <sz val="14"/>
        <color theme="1"/>
        <rFont val="Calibri"/>
        <family val="2"/>
        <charset val="204"/>
        <scheme val="minor"/>
      </rPr>
      <t>20</t>
    </r>
    <r>
      <rPr>
        <b/>
        <sz val="14"/>
        <color indexed="8"/>
        <rFont val="Calibri"/>
        <family val="2"/>
      </rPr>
      <t>000 руб</t>
    </r>
    <r>
      <rPr>
        <sz val="14"/>
        <color theme="1"/>
        <rFont val="Calibri"/>
        <family val="2"/>
        <scheme val="minor"/>
      </rPr>
      <t>.</t>
    </r>
  </si>
  <si>
    <t>раздел расходов 0412 - Другие вопросы в области национальной экономики</t>
  </si>
  <si>
    <t>Всего по разделу 0412:</t>
  </si>
  <si>
    <r>
      <t xml:space="preserve">Услуги по работе с невостребованными земельными долями </t>
    </r>
    <r>
      <rPr>
        <b/>
        <sz val="14"/>
        <color theme="1"/>
        <rFont val="Times New Roman"/>
        <family val="1"/>
        <charset val="204"/>
      </rPr>
      <t>360000 руб.</t>
    </r>
  </si>
  <si>
    <r>
      <t xml:space="preserve">опубликация в газете "Деснянская правда" о проведении аукциона по сдачи в аренду земельных участков, извещений по невостребованным  земельным долям  </t>
    </r>
    <r>
      <rPr>
        <b/>
        <sz val="14"/>
        <color theme="1"/>
        <rFont val="Times New Roman"/>
        <family val="1"/>
        <charset val="204"/>
      </rPr>
      <t>30000 руб.</t>
    </r>
  </si>
  <si>
    <t>Глава Новосельской сельской</t>
  </si>
  <si>
    <t>администрации                                                                                    Старченко Н.И.</t>
  </si>
  <si>
    <t>Исп. Полячкова Т.В.</t>
  </si>
  <si>
    <t>тел:94-33-14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</si>
</sst>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/>
    <xf numFmtId="2" fontId="3" fillId="0" borderId="1" xfId="0" applyNumberFormat="1" applyFont="1" applyBorder="1" applyAlignment="1"/>
    <xf numFmtId="2" fontId="1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10" fontId="1" fillId="0" borderId="0" xfId="0" applyNumberFormat="1" applyFont="1"/>
    <xf numFmtId="9" fontId="1" fillId="0" borderId="0" xfId="0" applyNumberFormat="1" applyFont="1"/>
    <xf numFmtId="0" fontId="5" fillId="0" borderId="0" xfId="0" applyFont="1"/>
    <xf numFmtId="2" fontId="5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1" fillId="0" borderId="4" xfId="0" applyFont="1" applyBorder="1" applyAlignment="1">
      <alignment vertical="top" wrapText="1"/>
    </xf>
    <xf numFmtId="49" fontId="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4" xfId="0" applyNumberFormat="1" applyFont="1" applyBorder="1" applyAlignment="1">
      <alignment vertical="top"/>
    </xf>
    <xf numFmtId="2" fontId="5" fillId="0" borderId="1" xfId="0" applyNumberFormat="1" applyFont="1" applyBorder="1" applyAlignment="1"/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topLeftCell="A7" zoomScale="90" zoomScaleNormal="90" workbookViewId="0">
      <selection activeCell="B23" sqref="B23"/>
    </sheetView>
  </sheetViews>
  <sheetFormatPr defaultColWidth="8.85546875" defaultRowHeight="18.75"/>
  <cols>
    <col min="1" max="1" width="18" style="1" customWidth="1"/>
    <col min="2" max="2" width="106.7109375" style="1" customWidth="1"/>
    <col min="3" max="3" width="20.5703125" style="1" customWidth="1"/>
    <col min="4" max="4" width="17.7109375" style="1" customWidth="1"/>
    <col min="5" max="5" width="10.5703125" style="1" bestFit="1" customWidth="1"/>
    <col min="6" max="16384" width="8.85546875" style="1"/>
  </cols>
  <sheetData>
    <row r="1" spans="1:4">
      <c r="A1" s="46" t="s">
        <v>111</v>
      </c>
      <c r="B1" s="46"/>
      <c r="C1" s="46"/>
      <c r="D1" s="46"/>
    </row>
    <row r="3" spans="1:4" s="16" customFormat="1" ht="57">
      <c r="A3" s="44" t="s">
        <v>80</v>
      </c>
      <c r="B3" s="45"/>
      <c r="C3" s="38" t="s">
        <v>213</v>
      </c>
      <c r="D3" s="38" t="s">
        <v>214</v>
      </c>
    </row>
    <row r="4" spans="1:4" ht="37.5">
      <c r="A4" s="15" t="s">
        <v>67</v>
      </c>
      <c r="B4" s="10" t="s">
        <v>82</v>
      </c>
      <c r="C4" s="18">
        <v>1801552</v>
      </c>
      <c r="D4" s="18">
        <v>363999.42</v>
      </c>
    </row>
    <row r="5" spans="1:4" ht="37.5">
      <c r="A5" s="15" t="s">
        <v>68</v>
      </c>
      <c r="B5" s="10" t="s">
        <v>83</v>
      </c>
      <c r="C5" s="19">
        <v>7083</v>
      </c>
      <c r="D5" s="19">
        <v>0</v>
      </c>
    </row>
    <row r="6" spans="1:4">
      <c r="A6" s="15" t="s">
        <v>85</v>
      </c>
      <c r="B6" s="10" t="s">
        <v>84</v>
      </c>
      <c r="C6" s="19">
        <v>15000</v>
      </c>
      <c r="D6" s="19">
        <v>0</v>
      </c>
    </row>
    <row r="7" spans="1:4">
      <c r="A7" s="15" t="s">
        <v>69</v>
      </c>
      <c r="B7" s="10" t="s">
        <v>86</v>
      </c>
      <c r="C7" s="19">
        <v>665110</v>
      </c>
      <c r="D7" s="19">
        <v>205414.35</v>
      </c>
    </row>
    <row r="8" spans="1:4">
      <c r="A8" s="15" t="s">
        <v>70</v>
      </c>
      <c r="B8" s="10" t="s">
        <v>87</v>
      </c>
      <c r="C8" s="18">
        <v>202197</v>
      </c>
      <c r="D8" s="18">
        <v>39877.660000000003</v>
      </c>
    </row>
    <row r="9" spans="1:4" ht="37.5">
      <c r="A9" s="15" t="s">
        <v>71</v>
      </c>
      <c r="B9" s="10" t="s">
        <v>88</v>
      </c>
      <c r="C9" s="19">
        <v>3400</v>
      </c>
      <c r="D9" s="19">
        <v>0</v>
      </c>
    </row>
    <row r="10" spans="1:4">
      <c r="A10" s="15" t="s">
        <v>72</v>
      </c>
      <c r="B10" s="10" t="s">
        <v>90</v>
      </c>
      <c r="C10" s="19">
        <v>3100</v>
      </c>
      <c r="D10" s="19">
        <v>3100</v>
      </c>
    </row>
    <row r="11" spans="1:4">
      <c r="A11" s="15" t="s">
        <v>112</v>
      </c>
      <c r="B11" s="10" t="s">
        <v>113</v>
      </c>
      <c r="C11" s="19">
        <v>111360</v>
      </c>
      <c r="D11" s="19">
        <v>27840</v>
      </c>
    </row>
    <row r="12" spans="1:4">
      <c r="A12" s="15" t="s">
        <v>73</v>
      </c>
      <c r="B12" s="10" t="s">
        <v>91</v>
      </c>
      <c r="C12" s="19">
        <v>7656178.0199999996</v>
      </c>
      <c r="D12" s="19">
        <v>15000</v>
      </c>
    </row>
    <row r="13" spans="1:4" ht="37.5">
      <c r="A13" s="15" t="s">
        <v>114</v>
      </c>
      <c r="B13" s="10" t="s">
        <v>115</v>
      </c>
      <c r="C13" s="19">
        <v>390000</v>
      </c>
      <c r="D13" s="19">
        <v>60000</v>
      </c>
    </row>
    <row r="14" spans="1:4">
      <c r="A14" s="15" t="s">
        <v>74</v>
      </c>
      <c r="B14" s="10" t="s">
        <v>92</v>
      </c>
      <c r="C14" s="19">
        <v>423828</v>
      </c>
      <c r="D14" s="19">
        <v>84334.28</v>
      </c>
    </row>
    <row r="15" spans="1:4">
      <c r="A15" s="15" t="s">
        <v>75</v>
      </c>
      <c r="B15" s="10" t="s">
        <v>93</v>
      </c>
      <c r="C15" s="19">
        <v>183691.8</v>
      </c>
      <c r="D15" s="19">
        <v>38659.230000000003</v>
      </c>
    </row>
    <row r="16" spans="1:4">
      <c r="A16" s="15" t="s">
        <v>76</v>
      </c>
      <c r="B16" s="10" t="s">
        <v>94</v>
      </c>
      <c r="C16" s="19">
        <v>972117.33</v>
      </c>
      <c r="D16" s="19">
        <v>626077.68000000005</v>
      </c>
    </row>
    <row r="17" spans="1:4">
      <c r="A17" s="15" t="s">
        <v>77</v>
      </c>
      <c r="B17" s="10" t="s">
        <v>95</v>
      </c>
      <c r="C17" s="19">
        <v>562444.67000000004</v>
      </c>
      <c r="D17" s="19">
        <v>145610</v>
      </c>
    </row>
    <row r="18" spans="1:4">
      <c r="A18" s="15" t="s">
        <v>116</v>
      </c>
      <c r="B18" s="10" t="s">
        <v>117</v>
      </c>
      <c r="C18" s="19">
        <v>25000</v>
      </c>
      <c r="D18" s="19">
        <v>2175</v>
      </c>
    </row>
    <row r="19" spans="1:4">
      <c r="A19" s="15" t="s">
        <v>78</v>
      </c>
      <c r="B19" s="10" t="s">
        <v>96</v>
      </c>
      <c r="C19" s="19">
        <v>144000</v>
      </c>
      <c r="D19" s="19">
        <v>36000</v>
      </c>
    </row>
    <row r="20" spans="1:4">
      <c r="A20" s="15" t="s">
        <v>79</v>
      </c>
      <c r="B20" s="10" t="s">
        <v>97</v>
      </c>
      <c r="C20" s="19">
        <f>'1102'!D7</f>
        <v>10000</v>
      </c>
      <c r="D20" s="19">
        <f>'1102'!E7</f>
        <v>1050</v>
      </c>
    </row>
    <row r="21" spans="1:4" s="3" customFormat="1">
      <c r="A21" s="42" t="s">
        <v>81</v>
      </c>
      <c r="B21" s="43"/>
      <c r="C21" s="20">
        <v>13176061.82</v>
      </c>
      <c r="D21" s="20">
        <v>1649137.62</v>
      </c>
    </row>
    <row r="23" spans="1:4">
      <c r="B23" s="17" t="s">
        <v>118</v>
      </c>
      <c r="C23" s="17">
        <v>13176061.82</v>
      </c>
      <c r="D23" s="21"/>
    </row>
    <row r="24" spans="1:4">
      <c r="B24" s="1" t="s">
        <v>119</v>
      </c>
      <c r="C24" s="1">
        <v>0</v>
      </c>
      <c r="D24" s="21"/>
    </row>
    <row r="25" spans="1:4">
      <c r="D25" s="21"/>
    </row>
    <row r="26" spans="1:4">
      <c r="B26" s="1" t="s">
        <v>254</v>
      </c>
      <c r="D26" s="21"/>
    </row>
    <row r="27" spans="1:4">
      <c r="B27" s="1" t="s">
        <v>255</v>
      </c>
    </row>
    <row r="29" spans="1:4">
      <c r="A29" s="1" t="s">
        <v>256</v>
      </c>
    </row>
    <row r="30" spans="1:4">
      <c r="A30" s="1" t="s">
        <v>257</v>
      </c>
    </row>
  </sheetData>
  <mergeCells count="3">
    <mergeCell ref="A21:B21"/>
    <mergeCell ref="A3:B3"/>
    <mergeCell ref="A1:D1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32.7109375" style="1" customWidth="1"/>
    <col min="2" max="2" width="51.28515625" style="1" bestFit="1" customWidth="1"/>
    <col min="3" max="3" width="48.42578125" style="1" customWidth="1"/>
    <col min="4" max="4" width="18.42578125" style="1" customWidth="1"/>
    <col min="5" max="5" width="18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>
      <c r="A2" s="50" t="s">
        <v>45</v>
      </c>
      <c r="B2" s="50"/>
      <c r="C2" s="50"/>
      <c r="D2" s="50"/>
      <c r="E2" s="50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47" t="s">
        <v>15</v>
      </c>
      <c r="B5" s="48"/>
      <c r="C5" s="49"/>
      <c r="D5" s="8">
        <v>423828</v>
      </c>
      <c r="E5" s="8">
        <v>84334.28</v>
      </c>
    </row>
    <row r="6" spans="1:5" ht="126" customHeight="1">
      <c r="A6" s="56" t="s">
        <v>16</v>
      </c>
      <c r="B6" s="65" t="s">
        <v>46</v>
      </c>
      <c r="C6" s="68" t="s">
        <v>180</v>
      </c>
      <c r="D6" s="70">
        <v>227731.68</v>
      </c>
      <c r="E6" s="70">
        <v>37955.279999999999</v>
      </c>
    </row>
    <row r="7" spans="1:5">
      <c r="A7" s="57"/>
      <c r="B7" s="66"/>
      <c r="C7" s="69"/>
      <c r="D7" s="71"/>
      <c r="E7" s="71"/>
    </row>
    <row r="8" spans="1:5" ht="117" customHeight="1">
      <c r="A8" s="5" t="s">
        <v>181</v>
      </c>
      <c r="B8" s="67"/>
      <c r="C8" s="35" t="s">
        <v>229</v>
      </c>
      <c r="D8" s="9">
        <v>196096.32</v>
      </c>
      <c r="E8" s="9">
        <v>46379</v>
      </c>
    </row>
    <row r="9" spans="1:5" s="3" customFormat="1">
      <c r="A9" s="6" t="s">
        <v>47</v>
      </c>
      <c r="B9" s="6"/>
      <c r="C9" s="6"/>
      <c r="D9" s="8">
        <f>D5</f>
        <v>423828</v>
      </c>
      <c r="E9" s="8">
        <v>84334.28</v>
      </c>
    </row>
  </sheetData>
  <mergeCells count="8">
    <mergeCell ref="A1:E1"/>
    <mergeCell ref="A2:E2"/>
    <mergeCell ref="A5:C5"/>
    <mergeCell ref="A6:A7"/>
    <mergeCell ref="B6:B8"/>
    <mergeCell ref="C6:C7"/>
    <mergeCell ref="D6:D7"/>
    <mergeCell ref="E6:E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32.7109375" style="1" customWidth="1"/>
    <col min="2" max="2" width="46.28515625" style="1" customWidth="1"/>
    <col min="3" max="3" width="48.42578125" style="1" customWidth="1"/>
    <col min="4" max="4" width="18.7109375" style="1" customWidth="1"/>
    <col min="5" max="5" width="18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 ht="18" customHeight="1">
      <c r="A2" s="50" t="s">
        <v>48</v>
      </c>
      <c r="B2" s="50"/>
      <c r="C2" s="50"/>
      <c r="D2" s="50"/>
      <c r="E2" s="50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47" t="s">
        <v>15</v>
      </c>
      <c r="B5" s="48"/>
      <c r="C5" s="49"/>
      <c r="D5" s="8">
        <v>183691.8</v>
      </c>
      <c r="E5" s="8">
        <v>38659.230000000003</v>
      </c>
    </row>
    <row r="6" spans="1:5" ht="89.25" customHeight="1">
      <c r="A6" s="5" t="s">
        <v>17</v>
      </c>
      <c r="B6" s="10" t="s">
        <v>230</v>
      </c>
      <c r="C6" s="30" t="s">
        <v>231</v>
      </c>
      <c r="D6" s="9">
        <v>82056.800000000003</v>
      </c>
      <c r="E6" s="9">
        <v>38659.230000000003</v>
      </c>
    </row>
    <row r="7" spans="1:5" ht="39.6" customHeight="1">
      <c r="A7" s="5" t="s">
        <v>19</v>
      </c>
      <c r="B7" s="10" t="s">
        <v>183</v>
      </c>
      <c r="C7" s="30" t="s">
        <v>182</v>
      </c>
      <c r="D7" s="9">
        <v>101635</v>
      </c>
      <c r="E7" s="9">
        <v>0</v>
      </c>
    </row>
    <row r="8" spans="1:5" s="3" customFormat="1">
      <c r="A8" s="6" t="s">
        <v>49</v>
      </c>
      <c r="B8" s="6"/>
      <c r="C8" s="6"/>
      <c r="D8" s="8">
        <f>D5</f>
        <v>183691.8</v>
      </c>
      <c r="E8" s="8">
        <f>E5</f>
        <v>38659.230000000003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32.7109375" style="1" customWidth="1"/>
    <col min="2" max="2" width="46.28515625" style="1" customWidth="1"/>
    <col min="3" max="3" width="48.42578125" style="1" customWidth="1"/>
    <col min="4" max="4" width="19" style="1" customWidth="1"/>
    <col min="5" max="5" width="18.140625" style="1" customWidth="1"/>
    <col min="6" max="16384" width="8.85546875" style="1"/>
  </cols>
  <sheetData>
    <row r="1" spans="1:6">
      <c r="A1" s="46" t="s">
        <v>111</v>
      </c>
      <c r="B1" s="46"/>
      <c r="C1" s="46"/>
      <c r="D1" s="46"/>
      <c r="E1" s="46"/>
    </row>
    <row r="2" spans="1:6" ht="18" customHeight="1">
      <c r="A2" s="50" t="s">
        <v>50</v>
      </c>
      <c r="B2" s="50"/>
      <c r="C2" s="50"/>
      <c r="D2" s="50"/>
      <c r="E2" s="50"/>
    </row>
    <row r="4" spans="1:6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6" s="13" customFormat="1" ht="19.5">
      <c r="A5" s="58" t="s">
        <v>51</v>
      </c>
      <c r="B5" s="59"/>
      <c r="C5" s="60"/>
      <c r="D5" s="14">
        <v>501257</v>
      </c>
      <c r="E5" s="14">
        <v>428535.28</v>
      </c>
    </row>
    <row r="6" spans="1:6">
      <c r="A6" s="47" t="s">
        <v>15</v>
      </c>
      <c r="B6" s="48"/>
      <c r="C6" s="49"/>
      <c r="D6" s="8">
        <v>501257</v>
      </c>
      <c r="E6" s="8">
        <v>428535.28</v>
      </c>
    </row>
    <row r="7" spans="1:6" ht="56.25">
      <c r="A7" s="5" t="s">
        <v>131</v>
      </c>
      <c r="B7" s="5" t="s">
        <v>232</v>
      </c>
      <c r="C7" s="34" t="s">
        <v>233</v>
      </c>
      <c r="D7" s="9">
        <v>43550</v>
      </c>
      <c r="E7" s="9">
        <v>33150</v>
      </c>
    </row>
    <row r="8" spans="1:6" ht="58.5" customHeight="1">
      <c r="A8" s="5" t="s">
        <v>18</v>
      </c>
      <c r="B8" s="10" t="s">
        <v>52</v>
      </c>
      <c r="C8" s="30" t="s">
        <v>184</v>
      </c>
      <c r="D8" s="9">
        <v>130917</v>
      </c>
      <c r="E8" s="9">
        <v>114151.56</v>
      </c>
      <c r="F8" s="12"/>
    </row>
    <row r="9" spans="1:6" ht="58.5" customHeight="1">
      <c r="A9" s="5" t="s">
        <v>16</v>
      </c>
      <c r="B9" s="10" t="s">
        <v>185</v>
      </c>
      <c r="C9" s="33" t="s">
        <v>237</v>
      </c>
      <c r="D9" s="9">
        <v>81110</v>
      </c>
      <c r="E9" s="9">
        <v>44558.82</v>
      </c>
    </row>
    <row r="10" spans="1:6" ht="173.25" customHeight="1">
      <c r="A10" s="5" t="s">
        <v>186</v>
      </c>
      <c r="B10" s="10" t="s">
        <v>187</v>
      </c>
      <c r="C10" s="73" t="s">
        <v>234</v>
      </c>
      <c r="D10" s="9">
        <v>15680</v>
      </c>
      <c r="E10" s="9">
        <v>10340</v>
      </c>
    </row>
    <row r="11" spans="1:6" ht="39.6" customHeight="1">
      <c r="A11" s="5" t="s">
        <v>188</v>
      </c>
      <c r="B11" s="10" t="s">
        <v>235</v>
      </c>
      <c r="C11" s="30" t="s">
        <v>236</v>
      </c>
      <c r="D11" s="9">
        <v>230000</v>
      </c>
      <c r="E11" s="9">
        <v>226334.9</v>
      </c>
      <c r="F11" s="12"/>
    </row>
    <row r="12" spans="1:6" s="13" customFormat="1" ht="19.5">
      <c r="A12" s="58" t="s">
        <v>53</v>
      </c>
      <c r="B12" s="59"/>
      <c r="C12" s="60"/>
      <c r="D12" s="14">
        <v>20000</v>
      </c>
      <c r="E12" s="14">
        <v>0</v>
      </c>
    </row>
    <row r="13" spans="1:6">
      <c r="A13" s="47" t="s">
        <v>15</v>
      </c>
      <c r="B13" s="48"/>
      <c r="C13" s="49"/>
      <c r="D13" s="8">
        <v>20000</v>
      </c>
      <c r="E13" s="8">
        <v>0</v>
      </c>
    </row>
    <row r="14" spans="1:6" ht="39" customHeight="1">
      <c r="A14" s="5" t="s">
        <v>188</v>
      </c>
      <c r="B14" s="10" t="s">
        <v>189</v>
      </c>
      <c r="C14" s="30" t="s">
        <v>190</v>
      </c>
      <c r="D14" s="9">
        <v>20000</v>
      </c>
      <c r="E14" s="9">
        <v>0</v>
      </c>
      <c r="F14" s="12"/>
    </row>
    <row r="15" spans="1:6" s="13" customFormat="1" ht="19.5">
      <c r="A15" s="58" t="s">
        <v>54</v>
      </c>
      <c r="B15" s="59"/>
      <c r="C15" s="60"/>
      <c r="D15" s="14">
        <f>D16</f>
        <v>195917</v>
      </c>
      <c r="E15" s="14">
        <f>E16</f>
        <v>51076.7</v>
      </c>
    </row>
    <row r="16" spans="1:6">
      <c r="A16" s="47" t="s">
        <v>15</v>
      </c>
      <c r="B16" s="48"/>
      <c r="C16" s="49"/>
      <c r="D16" s="8">
        <v>195917</v>
      </c>
      <c r="E16" s="8">
        <v>51076.7</v>
      </c>
    </row>
    <row r="17" spans="1:10" ht="132" customHeight="1">
      <c r="A17" s="5" t="s">
        <v>17</v>
      </c>
      <c r="B17" s="10" t="s">
        <v>239</v>
      </c>
      <c r="C17" s="30" t="s">
        <v>243</v>
      </c>
      <c r="D17" s="9">
        <v>106000</v>
      </c>
      <c r="E17" s="9">
        <v>50000</v>
      </c>
      <c r="F17" s="12"/>
    </row>
    <row r="18" spans="1:10" ht="62.25" customHeight="1">
      <c r="A18" s="56" t="s">
        <v>16</v>
      </c>
      <c r="B18" s="10" t="s">
        <v>191</v>
      </c>
      <c r="C18" s="30" t="s">
        <v>238</v>
      </c>
      <c r="D18" s="9">
        <v>37478</v>
      </c>
      <c r="E18" s="9">
        <v>0</v>
      </c>
      <c r="F18" s="12"/>
    </row>
    <row r="19" spans="1:10" ht="55.5" customHeight="1">
      <c r="A19" s="57"/>
      <c r="B19" s="10" t="s">
        <v>192</v>
      </c>
      <c r="C19" s="30" t="s">
        <v>244</v>
      </c>
      <c r="D19" s="9">
        <v>50439</v>
      </c>
      <c r="E19" s="9">
        <v>0</v>
      </c>
      <c r="F19" s="12"/>
    </row>
    <row r="20" spans="1:10" ht="55.5" customHeight="1">
      <c r="A20" s="5" t="s">
        <v>240</v>
      </c>
      <c r="B20" s="10" t="s">
        <v>241</v>
      </c>
      <c r="C20" s="75" t="s">
        <v>242</v>
      </c>
      <c r="D20" s="9">
        <v>2000</v>
      </c>
      <c r="E20" s="9">
        <v>1076.7</v>
      </c>
      <c r="F20" s="12"/>
    </row>
    <row r="21" spans="1:10" s="13" customFormat="1" ht="19.5">
      <c r="A21" s="58" t="s">
        <v>55</v>
      </c>
      <c r="B21" s="59"/>
      <c r="C21" s="60"/>
      <c r="D21" s="14">
        <f>D22</f>
        <v>174943.33</v>
      </c>
      <c r="E21" s="14">
        <f>E22</f>
        <v>131465.70000000001</v>
      </c>
    </row>
    <row r="22" spans="1:10">
      <c r="A22" s="47" t="s">
        <v>15</v>
      </c>
      <c r="B22" s="48"/>
      <c r="C22" s="49"/>
      <c r="D22" s="8">
        <v>174943.33</v>
      </c>
      <c r="E22" s="8">
        <v>131465.70000000001</v>
      </c>
    </row>
    <row r="23" spans="1:10" ht="120.75" customHeight="1">
      <c r="A23" s="5" t="s">
        <v>16</v>
      </c>
      <c r="B23" s="10" t="s">
        <v>56</v>
      </c>
      <c r="C23" s="30" t="s">
        <v>245</v>
      </c>
      <c r="D23" s="9">
        <v>164943.32999999999</v>
      </c>
      <c r="E23" s="9">
        <v>130767.62</v>
      </c>
      <c r="F23" s="12"/>
    </row>
    <row r="24" spans="1:10" ht="54.75" customHeight="1">
      <c r="A24" s="5" t="s">
        <v>188</v>
      </c>
      <c r="B24" s="10" t="s">
        <v>193</v>
      </c>
      <c r="C24" s="30" t="s">
        <v>194</v>
      </c>
      <c r="D24" s="9">
        <v>10000</v>
      </c>
      <c r="E24" s="9">
        <v>698</v>
      </c>
      <c r="F24" s="12"/>
      <c r="H24" s="76"/>
      <c r="J24" s="76"/>
    </row>
    <row r="25" spans="1:10" ht="27" customHeight="1">
      <c r="A25" s="58" t="s">
        <v>247</v>
      </c>
      <c r="B25" s="59"/>
      <c r="C25" s="60"/>
      <c r="D25" s="79">
        <v>20000</v>
      </c>
      <c r="E25" s="79">
        <v>15000</v>
      </c>
      <c r="F25" s="12"/>
    </row>
    <row r="26" spans="1:10" ht="27" customHeight="1">
      <c r="A26" s="47" t="s">
        <v>15</v>
      </c>
      <c r="B26" s="48"/>
      <c r="C26" s="49"/>
      <c r="D26" s="8">
        <v>20000</v>
      </c>
      <c r="E26" s="8">
        <v>15000</v>
      </c>
      <c r="F26" s="12"/>
    </row>
    <row r="27" spans="1:10" ht="54.75" customHeight="1">
      <c r="A27" s="5" t="s">
        <v>17</v>
      </c>
      <c r="B27" s="5" t="s">
        <v>248</v>
      </c>
      <c r="C27" s="30" t="s">
        <v>249</v>
      </c>
      <c r="D27" s="78">
        <v>20000</v>
      </c>
      <c r="E27" s="9">
        <v>15000</v>
      </c>
      <c r="F27" s="12"/>
      <c r="H27" s="77"/>
    </row>
    <row r="28" spans="1:10" ht="21.75" customHeight="1">
      <c r="A28" s="47" t="s">
        <v>20</v>
      </c>
      <c r="B28" s="48"/>
      <c r="C28" s="49"/>
      <c r="D28" s="9"/>
      <c r="E28" s="9"/>
      <c r="F28" s="12"/>
    </row>
    <row r="29" spans="1:10" ht="54.75" customHeight="1">
      <c r="A29" s="5" t="s">
        <v>151</v>
      </c>
      <c r="B29" s="4" t="s">
        <v>158</v>
      </c>
      <c r="C29" s="30" t="s">
        <v>246</v>
      </c>
      <c r="D29" s="9">
        <v>60000</v>
      </c>
      <c r="E29" s="9">
        <v>0</v>
      </c>
      <c r="F29" s="12"/>
    </row>
    <row r="30" spans="1:10" s="3" customFormat="1">
      <c r="A30" s="6" t="s">
        <v>57</v>
      </c>
      <c r="B30" s="6"/>
      <c r="C30" s="6"/>
      <c r="D30" s="8">
        <v>972117.33</v>
      </c>
      <c r="E30" s="8">
        <v>626077.68000000005</v>
      </c>
    </row>
  </sheetData>
  <mergeCells count="14">
    <mergeCell ref="A28:C28"/>
    <mergeCell ref="A25:C25"/>
    <mergeCell ref="A26:C26"/>
    <mergeCell ref="A15:C15"/>
    <mergeCell ref="A16:C16"/>
    <mergeCell ref="A21:C21"/>
    <mergeCell ref="A22:C22"/>
    <mergeCell ref="A1:E1"/>
    <mergeCell ref="A2:E2"/>
    <mergeCell ref="A6:C6"/>
    <mergeCell ref="A5:C5"/>
    <mergeCell ref="A12:C12"/>
    <mergeCell ref="A13:C13"/>
    <mergeCell ref="A18:A1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29.42578125" style="1" customWidth="1"/>
    <col min="2" max="2" width="45.7109375" style="1" customWidth="1"/>
    <col min="3" max="3" width="48.42578125" style="1" customWidth="1"/>
    <col min="4" max="4" width="19.85546875" style="1" customWidth="1"/>
    <col min="5" max="5" width="18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 ht="35.450000000000003" customHeight="1">
      <c r="A2" s="50" t="s">
        <v>58</v>
      </c>
      <c r="B2" s="50"/>
      <c r="C2" s="50"/>
      <c r="D2" s="50"/>
      <c r="E2" s="50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51" t="s">
        <v>24</v>
      </c>
      <c r="B5" s="52"/>
      <c r="C5" s="53"/>
      <c r="D5" s="8">
        <f>D6</f>
        <v>562444.67000000004</v>
      </c>
      <c r="E5" s="8">
        <f>E6</f>
        <v>145610</v>
      </c>
    </row>
    <row r="6" spans="1:5" ht="156" customHeight="1">
      <c r="A6" s="5" t="s">
        <v>25</v>
      </c>
      <c r="B6" s="5" t="s">
        <v>59</v>
      </c>
      <c r="C6" s="35" t="s">
        <v>212</v>
      </c>
      <c r="D6" s="9">
        <v>562444.67000000004</v>
      </c>
      <c r="E6" s="9">
        <v>145610</v>
      </c>
    </row>
    <row r="7" spans="1:5" s="3" customFormat="1">
      <c r="A7" s="6" t="s">
        <v>60</v>
      </c>
      <c r="B7" s="6"/>
      <c r="C7" s="6"/>
      <c r="D7" s="8">
        <f>D5</f>
        <v>562444.67000000004</v>
      </c>
      <c r="E7" s="8">
        <f>E5</f>
        <v>145610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29.42578125" style="1" customWidth="1"/>
    <col min="2" max="2" width="45.7109375" style="1" customWidth="1"/>
    <col min="3" max="3" width="48.42578125" style="1" customWidth="1"/>
    <col min="4" max="4" width="19.5703125" style="1" customWidth="1"/>
    <col min="5" max="5" width="18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 ht="35.450000000000003" customHeight="1">
      <c r="A2" s="50" t="s">
        <v>61</v>
      </c>
      <c r="B2" s="50"/>
      <c r="C2" s="50"/>
      <c r="D2" s="50"/>
      <c r="E2" s="50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51" t="s">
        <v>62</v>
      </c>
      <c r="B5" s="52"/>
      <c r="C5" s="53"/>
      <c r="D5" s="8">
        <f>D6</f>
        <v>144000</v>
      </c>
      <c r="E5" s="8">
        <f>E6</f>
        <v>36000</v>
      </c>
    </row>
    <row r="6" spans="1:5" ht="93.75">
      <c r="A6" s="5" t="s">
        <v>196</v>
      </c>
      <c r="B6" s="10" t="s">
        <v>195</v>
      </c>
      <c r="C6" s="35" t="s">
        <v>197</v>
      </c>
      <c r="D6" s="9">
        <v>144000</v>
      </c>
      <c r="E6" s="9">
        <v>36000</v>
      </c>
    </row>
    <row r="7" spans="1:5" s="3" customFormat="1">
      <c r="A7" s="6" t="s">
        <v>63</v>
      </c>
      <c r="B7" s="6"/>
      <c r="C7" s="6"/>
      <c r="D7" s="8">
        <f>D5</f>
        <v>144000</v>
      </c>
      <c r="E7" s="8">
        <f>E5</f>
        <v>36000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90" zoomScaleNormal="90" zoomScaleSheetLayoutView="100" workbookViewId="0">
      <selection activeCell="C21" sqref="C21"/>
    </sheetView>
  </sheetViews>
  <sheetFormatPr defaultColWidth="8.85546875" defaultRowHeight="18.75"/>
  <cols>
    <col min="1" max="1" width="31.140625" style="1" customWidth="1"/>
    <col min="2" max="2" width="45.7109375" style="1" customWidth="1"/>
    <col min="3" max="3" width="48.42578125" style="1" customWidth="1"/>
    <col min="4" max="4" width="22.42578125" style="1" customWidth="1"/>
    <col min="5" max="5" width="18.140625" style="1" customWidth="1"/>
    <col min="6" max="16384" width="8.85546875" style="1"/>
  </cols>
  <sheetData>
    <row r="1" spans="1:6">
      <c r="A1" s="46" t="s">
        <v>111</v>
      </c>
      <c r="B1" s="46"/>
      <c r="C1" s="46"/>
      <c r="D1" s="46"/>
      <c r="E1" s="46"/>
    </row>
    <row r="2" spans="1:6" ht="36" customHeight="1">
      <c r="A2" s="50" t="s">
        <v>64</v>
      </c>
      <c r="B2" s="50"/>
      <c r="C2" s="50"/>
      <c r="D2" s="50"/>
      <c r="E2" s="50"/>
    </row>
    <row r="4" spans="1:6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6">
      <c r="A5" s="47" t="s">
        <v>15</v>
      </c>
      <c r="B5" s="48"/>
      <c r="C5" s="49"/>
      <c r="D5" s="72">
        <v>10000</v>
      </c>
      <c r="E5" s="8">
        <f>E6</f>
        <v>1050</v>
      </c>
    </row>
    <row r="6" spans="1:6" ht="56.25" customHeight="1">
      <c r="A6" s="5" t="s">
        <v>198</v>
      </c>
      <c r="B6" s="5" t="s">
        <v>65</v>
      </c>
      <c r="C6" s="36" t="s">
        <v>199</v>
      </c>
      <c r="D6" s="84">
        <v>10000</v>
      </c>
      <c r="E6" s="9">
        <v>1050</v>
      </c>
      <c r="F6" s="12"/>
    </row>
    <row r="7" spans="1:6" s="3" customFormat="1">
      <c r="A7" s="6" t="s">
        <v>66</v>
      </c>
      <c r="B7" s="6"/>
      <c r="C7" s="6"/>
      <c r="D7" s="41">
        <v>10000</v>
      </c>
      <c r="E7" s="8">
        <f>E5</f>
        <v>1050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6" sqref="A6"/>
    </sheetView>
  </sheetViews>
  <sheetFormatPr defaultRowHeight="15"/>
  <cols>
    <col min="1" max="1" width="23.85546875" customWidth="1"/>
    <col min="2" max="2" width="36.7109375" customWidth="1"/>
    <col min="3" max="3" width="32.28515625" customWidth="1"/>
    <col min="4" max="4" width="15.140625" customWidth="1"/>
    <col min="5" max="5" width="16.5703125" customWidth="1"/>
  </cols>
  <sheetData>
    <row r="1" spans="1:5" ht="18.75">
      <c r="A1" s="46" t="s">
        <v>111</v>
      </c>
      <c r="B1" s="46"/>
      <c r="C1" s="46"/>
      <c r="D1" s="46"/>
      <c r="E1" s="46"/>
    </row>
    <row r="2" spans="1:5" ht="18.75">
      <c r="A2" s="50" t="s">
        <v>200</v>
      </c>
      <c r="B2" s="50"/>
      <c r="C2" s="50"/>
      <c r="D2" s="50"/>
      <c r="E2" s="50"/>
    </row>
    <row r="3" spans="1:5" ht="18.75">
      <c r="A3" s="1"/>
      <c r="B3" s="1"/>
      <c r="C3" s="1"/>
      <c r="D3" s="1"/>
      <c r="E3" s="1"/>
    </row>
    <row r="4" spans="1:5" ht="72.75" customHeight="1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 ht="18.75">
      <c r="A5" s="47" t="s">
        <v>15</v>
      </c>
      <c r="B5" s="48"/>
      <c r="C5" s="49"/>
      <c r="D5" s="8">
        <f>D6</f>
        <v>111360</v>
      </c>
      <c r="E5" s="8">
        <f>E6</f>
        <v>27840</v>
      </c>
    </row>
    <row r="6" spans="1:5" ht="72" customHeight="1">
      <c r="A6" s="5" t="s">
        <v>201</v>
      </c>
      <c r="B6" s="5" t="s">
        <v>202</v>
      </c>
      <c r="C6" s="35" t="s">
        <v>203</v>
      </c>
      <c r="D6" s="9">
        <v>111360</v>
      </c>
      <c r="E6" s="9">
        <v>27840</v>
      </c>
    </row>
    <row r="7" spans="1:5" ht="18.75">
      <c r="A7" s="6" t="s">
        <v>204</v>
      </c>
      <c r="B7" s="6"/>
      <c r="C7" s="6"/>
      <c r="D7" s="8">
        <f>D5</f>
        <v>111360</v>
      </c>
      <c r="E7" s="8">
        <f>E5</f>
        <v>27840</v>
      </c>
    </row>
  </sheetData>
  <mergeCells count="3">
    <mergeCell ref="A1:E1"/>
    <mergeCell ref="A2:E2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F10"/>
  <sheetViews>
    <sheetView workbookViewId="0">
      <selection activeCell="E6" sqref="E6:F6"/>
    </sheetView>
  </sheetViews>
  <sheetFormatPr defaultRowHeight="15"/>
  <cols>
    <col min="2" max="2" width="18" customWidth="1"/>
    <col min="3" max="3" width="27.28515625" customWidth="1"/>
    <col min="4" max="4" width="38" customWidth="1"/>
    <col min="5" max="5" width="18.140625" customWidth="1"/>
    <col min="6" max="6" width="17.5703125" customWidth="1"/>
  </cols>
  <sheetData>
    <row r="3" spans="2:6" ht="18.75">
      <c r="B3" s="46" t="s">
        <v>111</v>
      </c>
      <c r="C3" s="46"/>
      <c r="D3" s="46"/>
      <c r="E3" s="46"/>
      <c r="F3" s="46"/>
    </row>
    <row r="4" spans="2:6" ht="18.75">
      <c r="B4" s="50" t="s">
        <v>206</v>
      </c>
      <c r="C4" s="50"/>
      <c r="D4" s="50"/>
      <c r="E4" s="50"/>
      <c r="F4" s="50"/>
    </row>
    <row r="5" spans="2:6" ht="18.75">
      <c r="B5" s="1"/>
      <c r="C5" s="1"/>
      <c r="D5" s="1"/>
      <c r="E5" s="1"/>
      <c r="F5" s="1"/>
    </row>
    <row r="6" spans="2:6" ht="56.25">
      <c r="B6" s="2" t="s">
        <v>1</v>
      </c>
      <c r="C6" s="2" t="s">
        <v>2</v>
      </c>
      <c r="D6" s="2" t="s">
        <v>3</v>
      </c>
      <c r="E6" s="38" t="s">
        <v>213</v>
      </c>
      <c r="F6" s="38" t="s">
        <v>214</v>
      </c>
    </row>
    <row r="7" spans="2:6" ht="18.75">
      <c r="B7" s="47" t="s">
        <v>15</v>
      </c>
      <c r="C7" s="48"/>
      <c r="D7" s="49"/>
      <c r="E7" s="8">
        <v>25000</v>
      </c>
      <c r="F7" s="8">
        <v>2175</v>
      </c>
    </row>
    <row r="8" spans="2:6" ht="56.25">
      <c r="B8" s="5" t="s">
        <v>209</v>
      </c>
      <c r="C8" s="56" t="s">
        <v>210</v>
      </c>
      <c r="D8" s="30" t="s">
        <v>211</v>
      </c>
      <c r="E8" s="9">
        <v>8000</v>
      </c>
      <c r="F8" s="9">
        <v>0</v>
      </c>
    </row>
    <row r="9" spans="2:6" ht="91.5" customHeight="1">
      <c r="B9" s="5" t="s">
        <v>207</v>
      </c>
      <c r="C9" s="57"/>
      <c r="D9" s="30" t="s">
        <v>208</v>
      </c>
      <c r="E9" s="9">
        <v>17000</v>
      </c>
      <c r="F9" s="9">
        <v>2175</v>
      </c>
    </row>
    <row r="10" spans="2:6" ht="18.75">
      <c r="B10" s="6" t="s">
        <v>205</v>
      </c>
      <c r="C10" s="6"/>
      <c r="D10" s="6"/>
      <c r="E10" s="8">
        <f>E7</f>
        <v>25000</v>
      </c>
      <c r="F10" s="8">
        <f>F7</f>
        <v>2175</v>
      </c>
    </row>
  </sheetData>
  <mergeCells count="4">
    <mergeCell ref="B3:F3"/>
    <mergeCell ref="B4:F4"/>
    <mergeCell ref="B7:D7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30"/>
  <sheetViews>
    <sheetView topLeftCell="A10" workbookViewId="0">
      <selection activeCell="O33" sqref="O33"/>
    </sheetView>
  </sheetViews>
  <sheetFormatPr defaultColWidth="8.85546875" defaultRowHeight="18.75"/>
  <cols>
    <col min="1" max="1" width="12.85546875" style="1" customWidth="1"/>
    <col min="2" max="2" width="19.7109375" style="1" customWidth="1"/>
    <col min="3" max="16384" width="8.85546875" style="1"/>
  </cols>
  <sheetData>
    <row r="1" spans="1:2">
      <c r="A1" s="22"/>
      <c r="B1" s="27" t="s">
        <v>98</v>
      </c>
    </row>
    <row r="2" spans="1:2">
      <c r="A2" s="23" t="s">
        <v>101</v>
      </c>
      <c r="B2" s="24">
        <f>'0104'!E5+'0104'!E11+'0203'!E5</f>
        <v>243201.82</v>
      </c>
    </row>
    <row r="3" spans="1:2">
      <c r="A3" s="22">
        <v>211</v>
      </c>
      <c r="B3" s="19">
        <f>'0104'!E6+'0104'!E12+'0104'!E13+'0104'!E14+'0203'!E6</f>
        <v>243201.82</v>
      </c>
    </row>
    <row r="4" spans="1:2">
      <c r="A4" s="23" t="s">
        <v>102</v>
      </c>
      <c r="B4" s="24" t="e">
        <f>'0104'!E9+'0104'!#REF!+'0203'!E7</f>
        <v>#REF!</v>
      </c>
    </row>
    <row r="5" spans="1:2">
      <c r="A5" s="22">
        <v>213</v>
      </c>
      <c r="B5" s="19">
        <f>'0104'!E10+'0104'!E17+'0203'!E8</f>
        <v>62388.160000000003</v>
      </c>
    </row>
    <row r="6" spans="1:2">
      <c r="A6" s="23" t="s">
        <v>103</v>
      </c>
      <c r="B6" s="24">
        <f>'0104'!E18</f>
        <v>35721.160000000003</v>
      </c>
    </row>
    <row r="7" spans="1:2">
      <c r="A7" s="22">
        <v>221</v>
      </c>
      <c r="B7" s="19">
        <f>'0104'!E19</f>
        <v>36266.879999999997</v>
      </c>
    </row>
    <row r="8" spans="1:2">
      <c r="A8" s="22">
        <v>225</v>
      </c>
      <c r="B8" s="19">
        <f>'0104'!E20</f>
        <v>10938.88</v>
      </c>
    </row>
    <row r="9" spans="1:2">
      <c r="A9" s="22">
        <v>226</v>
      </c>
      <c r="B9" s="19" t="e">
        <f>'0104'!#REF!</f>
        <v>#REF!</v>
      </c>
    </row>
    <row r="10" spans="1:2">
      <c r="A10" s="23" t="s">
        <v>100</v>
      </c>
      <c r="B10" s="24" t="e">
        <f>'0104'!#REF!+'0113'!E7+'0203'!E11+'0309'!E5+'0310'!E5+'0409'!E8+'0501'!E5+'0502'!E5+'0503'!E6+'0503'!E13+'0503'!E16+'0503'!E22+'1102'!E5</f>
        <v>#REF!</v>
      </c>
    </row>
    <row r="11" spans="1:2">
      <c r="A11" s="22">
        <v>222</v>
      </c>
      <c r="B11" s="19" t="e">
        <f>'0309'!E6+'0503'!#REF!</f>
        <v>#REF!</v>
      </c>
    </row>
    <row r="12" spans="1:2">
      <c r="A12" s="22">
        <v>223</v>
      </c>
      <c r="B12" s="19" t="e">
        <f>'0104'!E23+'0113'!E8+'0310'!#REF!+'0503'!E8</f>
        <v>#REF!</v>
      </c>
    </row>
    <row r="13" spans="1:2">
      <c r="A13" s="22">
        <v>225</v>
      </c>
      <c r="B13" s="19" t="e">
        <f>'0104'!#REF!+'0409'!#REF!+'0501'!#REF!+'0503'!#REF!+'0503'!E18+'0503'!E23</f>
        <v>#REF!</v>
      </c>
    </row>
    <row r="14" spans="1:2">
      <c r="A14" s="22">
        <v>226</v>
      </c>
      <c r="B14" s="19" t="e">
        <f>'0104'!#REF!+'0310'!#REF!+'0502'!#REF!+'0503'!E14+'0503'!E17</f>
        <v>#REF!</v>
      </c>
    </row>
    <row r="15" spans="1:2">
      <c r="A15" s="22">
        <v>310</v>
      </c>
      <c r="B15" s="19">
        <f>'0104'!E28+'0503'!E9</f>
        <v>44558.82</v>
      </c>
    </row>
    <row r="16" spans="1:2">
      <c r="A16" s="22">
        <v>340</v>
      </c>
      <c r="B16" s="19" t="e">
        <f>'0104'!#REF!+'0203'!E12+'0310'!E6+'0502'!E7+'0503'!E11+'1102'!E6</f>
        <v>#REF!</v>
      </c>
    </row>
    <row r="17" spans="1:2">
      <c r="A17" s="23" t="s">
        <v>104</v>
      </c>
      <c r="B17" s="24">
        <f>'1001'!E5</f>
        <v>36000</v>
      </c>
    </row>
    <row r="18" spans="1:2">
      <c r="A18" s="22">
        <v>362</v>
      </c>
      <c r="B18" s="19">
        <f>'1001'!E6</f>
        <v>36000</v>
      </c>
    </row>
    <row r="19" spans="1:2">
      <c r="A19" s="23" t="s">
        <v>105</v>
      </c>
      <c r="B19" s="24">
        <f>'0106'!E5+'0113'!E12+'0801'!E5</f>
        <v>145610</v>
      </c>
    </row>
    <row r="20" spans="1:2">
      <c r="A20" s="22">
        <v>251</v>
      </c>
      <c r="B20" s="19">
        <f>'0106'!E6+'0113'!E13+'0801'!E6</f>
        <v>145610</v>
      </c>
    </row>
    <row r="21" spans="1:2">
      <c r="A21" s="23" t="s">
        <v>106</v>
      </c>
      <c r="B21" s="24">
        <f>'0113'!E14</f>
        <v>0</v>
      </c>
    </row>
    <row r="22" spans="1:2">
      <c r="A22" s="22">
        <v>290</v>
      </c>
      <c r="B22" s="19">
        <f>'0113'!E15</f>
        <v>0</v>
      </c>
    </row>
    <row r="23" spans="1:2">
      <c r="A23" s="23" t="s">
        <v>107</v>
      </c>
      <c r="B23" s="24">
        <f>'0113'!E16</f>
        <v>27290</v>
      </c>
    </row>
    <row r="24" spans="1:2">
      <c r="A24" s="22">
        <v>290</v>
      </c>
      <c r="B24" s="19">
        <f>'0113'!E17</f>
        <v>27290</v>
      </c>
    </row>
    <row r="25" spans="1:2">
      <c r="A25" s="23" t="s">
        <v>108</v>
      </c>
      <c r="B25" s="24" t="e">
        <f>'0113'!E18+'0104'!#REF!</f>
        <v>#REF!</v>
      </c>
    </row>
    <row r="26" spans="1:2">
      <c r="A26" s="22">
        <v>296</v>
      </c>
      <c r="B26" s="19" t="e">
        <f>'0104'!#REF!+'0113'!E19</f>
        <v>#REF!</v>
      </c>
    </row>
    <row r="27" spans="1:2">
      <c r="A27" s="23" t="s">
        <v>109</v>
      </c>
      <c r="B27" s="24">
        <f>'0111'!E5</f>
        <v>0</v>
      </c>
    </row>
    <row r="28" spans="1:2">
      <c r="A28" s="22">
        <v>290</v>
      </c>
      <c r="B28" s="19">
        <f>'0111'!E6</f>
        <v>0</v>
      </c>
    </row>
    <row r="29" spans="1:2">
      <c r="A29" s="22"/>
      <c r="B29" s="22"/>
    </row>
    <row r="30" spans="1:2">
      <c r="A30" s="25" t="s">
        <v>110</v>
      </c>
      <c r="B30" s="26" t="e">
        <f>B27+B25+B23+B21+B19+B17+B10+B6+B4+B2</f>
        <v>#REF!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C7" sqref="A6:C8"/>
    </sheetView>
  </sheetViews>
  <sheetFormatPr defaultRowHeight="15"/>
  <cols>
    <col min="1" max="1" width="24" customWidth="1"/>
    <col min="2" max="2" width="26.28515625" customWidth="1"/>
    <col min="3" max="3" width="30.42578125" customWidth="1"/>
    <col min="4" max="4" width="23.5703125" customWidth="1"/>
    <col min="5" max="5" width="18.5703125" customWidth="1"/>
  </cols>
  <sheetData>
    <row r="2" spans="1:5" ht="18.75">
      <c r="A2" s="46" t="s">
        <v>111</v>
      </c>
      <c r="B2" s="46"/>
      <c r="C2" s="46"/>
      <c r="D2" s="46"/>
      <c r="E2" s="1"/>
    </row>
    <row r="3" spans="1:5" ht="18.75">
      <c r="A3" s="50" t="s">
        <v>250</v>
      </c>
      <c r="B3" s="50"/>
      <c r="C3" s="50"/>
      <c r="D3" s="50"/>
      <c r="E3" s="1"/>
    </row>
    <row r="4" spans="1:5" ht="18.75">
      <c r="A4" s="1"/>
      <c r="B4" s="1"/>
      <c r="C4" s="1"/>
      <c r="D4" s="3"/>
      <c r="E4" s="1"/>
    </row>
    <row r="5" spans="1:5" ht="56.25">
      <c r="A5" s="2" t="s">
        <v>1</v>
      </c>
      <c r="B5" s="2" t="s">
        <v>2</v>
      </c>
      <c r="C5" s="2" t="s">
        <v>3</v>
      </c>
      <c r="D5" s="38" t="s">
        <v>213</v>
      </c>
      <c r="E5" s="38" t="s">
        <v>214</v>
      </c>
    </row>
    <row r="6" spans="1:5" ht="18.75">
      <c r="A6" s="47" t="s">
        <v>15</v>
      </c>
      <c r="B6" s="48"/>
      <c r="C6" s="49"/>
      <c r="D6" s="8">
        <v>390000</v>
      </c>
      <c r="E6" s="8">
        <v>60000</v>
      </c>
    </row>
    <row r="7" spans="1:5" ht="75">
      <c r="A7" s="74" t="s">
        <v>201</v>
      </c>
      <c r="B7" s="82" t="s">
        <v>248</v>
      </c>
      <c r="C7" s="81" t="s">
        <v>252</v>
      </c>
      <c r="D7" s="9">
        <v>360000</v>
      </c>
      <c r="E7" s="9">
        <v>60000</v>
      </c>
    </row>
    <row r="8" spans="1:5" ht="168.75">
      <c r="A8" s="74"/>
      <c r="B8" s="83"/>
      <c r="C8" s="80" t="s">
        <v>253</v>
      </c>
      <c r="D8" s="9">
        <v>30000</v>
      </c>
      <c r="E8" s="9">
        <v>0</v>
      </c>
    </row>
    <row r="9" spans="1:5" ht="18.75">
      <c r="A9" s="6" t="s">
        <v>251</v>
      </c>
      <c r="B9" s="6"/>
      <c r="C9" s="6"/>
      <c r="D9" s="8">
        <v>390000</v>
      </c>
      <c r="E9" s="8">
        <v>60000</v>
      </c>
    </row>
  </sheetData>
  <mergeCells count="5">
    <mergeCell ref="A2:D2"/>
    <mergeCell ref="A3:D3"/>
    <mergeCell ref="A6:C6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32.7109375" style="1" customWidth="1"/>
    <col min="2" max="2" width="47" style="1" customWidth="1"/>
    <col min="3" max="3" width="61.85546875" style="1" customWidth="1"/>
    <col min="4" max="4" width="18.140625" style="1" customWidth="1"/>
    <col min="5" max="5" width="19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 ht="36" customHeight="1">
      <c r="A2" s="50" t="s">
        <v>4</v>
      </c>
      <c r="B2" s="50"/>
      <c r="C2" s="50"/>
      <c r="D2" s="50"/>
      <c r="E2" s="50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51" t="s">
        <v>0</v>
      </c>
      <c r="B5" s="52"/>
      <c r="C5" s="53"/>
      <c r="D5" s="8">
        <f>D6</f>
        <v>386348</v>
      </c>
      <c r="E5" s="8">
        <f>E6</f>
        <v>72282</v>
      </c>
    </row>
    <row r="6" spans="1:5" ht="94.5">
      <c r="A6" s="4" t="s">
        <v>10</v>
      </c>
      <c r="B6" s="5" t="s">
        <v>120</v>
      </c>
      <c r="C6" s="31" t="s">
        <v>127</v>
      </c>
      <c r="D6" s="9">
        <v>386348</v>
      </c>
      <c r="E6" s="9">
        <v>72282</v>
      </c>
    </row>
    <row r="7" spans="1:5" ht="21.75" customHeight="1">
      <c r="A7" s="51" t="s">
        <v>121</v>
      </c>
      <c r="B7" s="54"/>
      <c r="C7" s="55"/>
      <c r="D7" s="8">
        <v>31956</v>
      </c>
      <c r="E7" s="8">
        <v>0</v>
      </c>
    </row>
    <row r="8" spans="1:5" ht="56.25">
      <c r="A8" s="5" t="s">
        <v>123</v>
      </c>
      <c r="B8" s="5" t="s">
        <v>122</v>
      </c>
      <c r="C8" s="30" t="s">
        <v>124</v>
      </c>
      <c r="D8" s="9">
        <v>31956</v>
      </c>
      <c r="E8" s="9">
        <v>0</v>
      </c>
    </row>
    <row r="9" spans="1:5" ht="39.75" customHeight="1">
      <c r="A9" s="47" t="s">
        <v>6</v>
      </c>
      <c r="B9" s="48"/>
      <c r="C9" s="49"/>
      <c r="D9" s="8">
        <f>D10</f>
        <v>116677</v>
      </c>
      <c r="E9" s="8">
        <f>E10</f>
        <v>18235.16</v>
      </c>
    </row>
    <row r="10" spans="1:5" ht="37.5">
      <c r="A10" s="5" t="s">
        <v>14</v>
      </c>
      <c r="B10" s="5" t="s">
        <v>36</v>
      </c>
      <c r="C10" s="29" t="s">
        <v>144</v>
      </c>
      <c r="D10" s="9">
        <v>116677</v>
      </c>
      <c r="E10" s="9">
        <v>18235.16</v>
      </c>
    </row>
    <row r="11" spans="1:5">
      <c r="A11" s="51" t="s">
        <v>0</v>
      </c>
      <c r="B11" s="52"/>
      <c r="C11" s="53"/>
      <c r="D11" s="8">
        <f>D14+D12+D13</f>
        <v>724384</v>
      </c>
      <c r="E11" s="8">
        <f>E14+E12+E13</f>
        <v>142282</v>
      </c>
    </row>
    <row r="12" spans="1:5" ht="94.5">
      <c r="A12" s="4" t="s">
        <v>10</v>
      </c>
      <c r="B12" s="5" t="s">
        <v>5</v>
      </c>
      <c r="C12" s="31" t="s">
        <v>145</v>
      </c>
      <c r="D12" s="9">
        <v>248353</v>
      </c>
      <c r="E12" s="9">
        <v>47534</v>
      </c>
    </row>
    <row r="13" spans="1:5" ht="75.75">
      <c r="A13" s="4"/>
      <c r="B13" s="5" t="s">
        <v>7</v>
      </c>
      <c r="C13" s="31" t="s">
        <v>146</v>
      </c>
      <c r="D13" s="9">
        <v>299469</v>
      </c>
      <c r="E13" s="9">
        <v>59540</v>
      </c>
    </row>
    <row r="14" spans="1:5" ht="75.75">
      <c r="A14" s="4"/>
      <c r="B14" s="5" t="s">
        <v>8</v>
      </c>
      <c r="C14" s="31" t="s">
        <v>147</v>
      </c>
      <c r="D14" s="9">
        <v>176562</v>
      </c>
      <c r="E14" s="9">
        <v>35208</v>
      </c>
    </row>
    <row r="15" spans="1:5">
      <c r="A15" s="51" t="s">
        <v>121</v>
      </c>
      <c r="B15" s="54"/>
      <c r="C15" s="55"/>
      <c r="D15" s="8">
        <v>20542</v>
      </c>
      <c r="E15" s="8">
        <v>0</v>
      </c>
    </row>
    <row r="16" spans="1:5" ht="56.25">
      <c r="A16" s="5" t="s">
        <v>123</v>
      </c>
      <c r="B16" s="5" t="s">
        <v>122</v>
      </c>
      <c r="C16" s="30" t="s">
        <v>125</v>
      </c>
      <c r="D16" s="9">
        <v>20542</v>
      </c>
      <c r="E16" s="9">
        <v>0</v>
      </c>
    </row>
    <row r="17" spans="1:5">
      <c r="A17" s="47" t="s">
        <v>6</v>
      </c>
      <c r="B17" s="48"/>
      <c r="C17" s="49"/>
      <c r="D17" s="8">
        <v>218734</v>
      </c>
      <c r="E17" s="8">
        <v>35721.160000000003</v>
      </c>
    </row>
    <row r="18" spans="1:5" ht="41.25" customHeight="1">
      <c r="A18" s="5" t="s">
        <v>11</v>
      </c>
      <c r="B18" s="5" t="s">
        <v>36</v>
      </c>
      <c r="C18" s="29" t="s">
        <v>126</v>
      </c>
      <c r="D18" s="9">
        <v>218734</v>
      </c>
      <c r="E18" s="9">
        <v>35721.160000000003</v>
      </c>
    </row>
    <row r="19" spans="1:5">
      <c r="A19" s="47" t="s">
        <v>9</v>
      </c>
      <c r="B19" s="48"/>
      <c r="C19" s="49"/>
      <c r="D19" s="8">
        <v>107986</v>
      </c>
      <c r="E19" s="8">
        <v>36266.879999999997</v>
      </c>
    </row>
    <row r="20" spans="1:5" ht="75.75" customHeight="1">
      <c r="A20" s="5" t="s">
        <v>12</v>
      </c>
      <c r="B20" s="5" t="s">
        <v>13</v>
      </c>
      <c r="C20" s="30" t="s">
        <v>148</v>
      </c>
      <c r="D20" s="9">
        <v>72466</v>
      </c>
      <c r="E20" s="9">
        <v>10938.88</v>
      </c>
    </row>
    <row r="21" spans="1:5" ht="75.75" customHeight="1">
      <c r="A21" s="5" t="s">
        <v>17</v>
      </c>
      <c r="B21" s="4" t="s">
        <v>128</v>
      </c>
      <c r="C21" s="30" t="s">
        <v>149</v>
      </c>
      <c r="D21" s="9">
        <v>35448</v>
      </c>
      <c r="E21" s="9">
        <v>25256</v>
      </c>
    </row>
    <row r="22" spans="1:5" ht="56.25">
      <c r="A22" s="5" t="s">
        <v>23</v>
      </c>
      <c r="B22" s="10" t="s">
        <v>216</v>
      </c>
      <c r="C22" s="33" t="s">
        <v>215</v>
      </c>
      <c r="D22" s="9">
        <v>72</v>
      </c>
      <c r="E22" s="9">
        <v>72</v>
      </c>
    </row>
    <row r="23" spans="1:5">
      <c r="A23" s="47" t="s">
        <v>15</v>
      </c>
      <c r="B23" s="48"/>
      <c r="C23" s="49"/>
      <c r="D23" s="8">
        <v>194895</v>
      </c>
      <c r="E23" s="8">
        <v>59212.22</v>
      </c>
    </row>
    <row r="24" spans="1:5" ht="37.5">
      <c r="A24" s="5" t="s">
        <v>12</v>
      </c>
      <c r="B24" s="5" t="s">
        <v>129</v>
      </c>
      <c r="C24" s="32" t="s">
        <v>130</v>
      </c>
      <c r="D24" s="9">
        <v>1020</v>
      </c>
      <c r="E24" s="9">
        <v>206.52</v>
      </c>
    </row>
    <row r="25" spans="1:5" ht="37.5">
      <c r="A25" s="5" t="s">
        <v>131</v>
      </c>
      <c r="B25" s="5" t="s">
        <v>132</v>
      </c>
      <c r="C25" s="30" t="s">
        <v>133</v>
      </c>
      <c r="D25" s="9">
        <v>15000</v>
      </c>
      <c r="E25" s="9">
        <v>4170</v>
      </c>
    </row>
    <row r="26" spans="1:5" ht="150">
      <c r="A26" s="5" t="s">
        <v>18</v>
      </c>
      <c r="B26" s="5" t="s">
        <v>135</v>
      </c>
      <c r="C26" s="10" t="s">
        <v>134</v>
      </c>
      <c r="D26" s="9">
        <v>65502</v>
      </c>
      <c r="E26" s="9">
        <v>11025</v>
      </c>
    </row>
    <row r="27" spans="1:5" ht="56.25">
      <c r="A27" s="5" t="s">
        <v>16</v>
      </c>
      <c r="B27" s="7" t="s">
        <v>136</v>
      </c>
      <c r="C27" s="10" t="s">
        <v>138</v>
      </c>
      <c r="D27" s="9">
        <v>10992</v>
      </c>
      <c r="E27" s="9">
        <v>3700</v>
      </c>
    </row>
    <row r="28" spans="1:5" ht="37.5">
      <c r="A28" s="5" t="s">
        <v>17</v>
      </c>
      <c r="B28" s="4" t="s">
        <v>137</v>
      </c>
      <c r="C28" s="33" t="s">
        <v>139</v>
      </c>
      <c r="D28" s="9">
        <v>2500</v>
      </c>
      <c r="E28" s="9">
        <v>0</v>
      </c>
    </row>
    <row r="29" spans="1:5" ht="56.25">
      <c r="A29" s="5" t="s">
        <v>23</v>
      </c>
      <c r="B29" s="7" t="s">
        <v>140</v>
      </c>
      <c r="C29" s="33" t="s">
        <v>141</v>
      </c>
      <c r="D29" s="9">
        <v>55000</v>
      </c>
      <c r="E29" s="9">
        <v>23179.279999999999</v>
      </c>
    </row>
    <row r="30" spans="1:5" ht="37.5">
      <c r="A30" s="5"/>
      <c r="B30" s="7" t="s">
        <v>142</v>
      </c>
      <c r="C30" s="30" t="s">
        <v>143</v>
      </c>
      <c r="D30" s="9">
        <v>44881</v>
      </c>
      <c r="E30" s="9">
        <v>16771.419999999998</v>
      </c>
    </row>
    <row r="31" spans="1:5">
      <c r="A31" s="6" t="s">
        <v>21</v>
      </c>
      <c r="B31" s="6"/>
      <c r="C31" s="6"/>
      <c r="D31" s="20">
        <v>1801522</v>
      </c>
      <c r="E31" s="20">
        <v>363999.42</v>
      </c>
    </row>
  </sheetData>
  <mergeCells count="10">
    <mergeCell ref="A23:C23"/>
    <mergeCell ref="A1:E1"/>
    <mergeCell ref="A2:E2"/>
    <mergeCell ref="A11:C11"/>
    <mergeCell ref="A17:C17"/>
    <mergeCell ref="A19:C19"/>
    <mergeCell ref="A5:C5"/>
    <mergeCell ref="A9:C9"/>
    <mergeCell ref="A7:C7"/>
    <mergeCell ref="A15:C1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29.42578125" style="1" customWidth="1"/>
    <col min="2" max="2" width="45.7109375" style="1" customWidth="1"/>
    <col min="3" max="3" width="48.42578125" style="1" customWidth="1"/>
    <col min="4" max="4" width="16.85546875" style="1" customWidth="1"/>
    <col min="5" max="5" width="18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 ht="35.450000000000003" customHeight="1">
      <c r="A2" s="50" t="s">
        <v>22</v>
      </c>
      <c r="B2" s="50"/>
      <c r="C2" s="50"/>
      <c r="D2" s="50"/>
      <c r="E2" s="50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51" t="s">
        <v>24</v>
      </c>
      <c r="B5" s="52"/>
      <c r="C5" s="53"/>
      <c r="D5" s="39">
        <v>7083</v>
      </c>
      <c r="E5" s="8">
        <v>0</v>
      </c>
    </row>
    <row r="6" spans="1:5" ht="131.25">
      <c r="A6" s="5" t="s">
        <v>25</v>
      </c>
      <c r="B6" s="5" t="s">
        <v>26</v>
      </c>
      <c r="C6" s="30" t="s">
        <v>153</v>
      </c>
      <c r="D6" s="40">
        <v>7083</v>
      </c>
      <c r="E6" s="9">
        <v>0</v>
      </c>
    </row>
    <row r="7" spans="1:5" s="3" customFormat="1">
      <c r="A7" s="6" t="s">
        <v>27</v>
      </c>
      <c r="B7" s="6"/>
      <c r="C7" s="6"/>
      <c r="D7" s="41">
        <v>7083</v>
      </c>
      <c r="E7" s="8">
        <v>0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29.42578125" style="1" customWidth="1"/>
    <col min="2" max="2" width="45.7109375" style="1" customWidth="1"/>
    <col min="3" max="3" width="48.42578125" style="1" customWidth="1"/>
    <col min="4" max="4" width="18" style="1" customWidth="1"/>
    <col min="5" max="5" width="18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 ht="18" customHeight="1">
      <c r="A2" s="50" t="s">
        <v>28</v>
      </c>
      <c r="B2" s="50"/>
      <c r="C2" s="50"/>
      <c r="D2" s="50"/>
      <c r="E2" s="50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51" t="s">
        <v>99</v>
      </c>
      <c r="B5" s="52"/>
      <c r="C5" s="53"/>
      <c r="D5" s="8">
        <f>D6</f>
        <v>15000</v>
      </c>
      <c r="E5" s="8">
        <v>0</v>
      </c>
    </row>
    <row r="6" spans="1:5" ht="56.25">
      <c r="A6" s="5" t="s">
        <v>151</v>
      </c>
      <c r="B6" s="5" t="s">
        <v>150</v>
      </c>
      <c r="C6" s="30" t="s">
        <v>152</v>
      </c>
      <c r="D6" s="9">
        <v>15000</v>
      </c>
      <c r="E6" s="9">
        <v>0</v>
      </c>
    </row>
    <row r="7" spans="1:5" s="3" customFormat="1">
      <c r="A7" s="6" t="s">
        <v>29</v>
      </c>
      <c r="B7" s="6"/>
      <c r="C7" s="6"/>
      <c r="D7" s="8">
        <f>D5</f>
        <v>15000</v>
      </c>
      <c r="E7" s="8">
        <f>E5</f>
        <v>0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opLeftCell="A10" zoomScale="90" zoomScaleNormal="90" zoomScaleSheetLayoutView="100" workbookViewId="0">
      <selection activeCell="A19" sqref="A19:E19"/>
    </sheetView>
  </sheetViews>
  <sheetFormatPr defaultColWidth="8.85546875" defaultRowHeight="18.75"/>
  <cols>
    <col min="1" max="1" width="32.7109375" style="1" customWidth="1"/>
    <col min="2" max="2" width="50.28515625" style="1" customWidth="1"/>
    <col min="3" max="3" width="53.42578125" style="1" customWidth="1"/>
    <col min="4" max="4" width="17.140625" style="1" customWidth="1"/>
    <col min="5" max="5" width="18.140625" style="1" customWidth="1"/>
    <col min="6" max="16384" width="8.85546875" style="1"/>
  </cols>
  <sheetData>
    <row r="1" spans="1:6">
      <c r="A1" s="46" t="s">
        <v>111</v>
      </c>
      <c r="B1" s="46"/>
      <c r="C1" s="46"/>
      <c r="D1" s="46"/>
      <c r="E1" s="46"/>
    </row>
    <row r="2" spans="1:6" ht="18" customHeight="1">
      <c r="A2" s="50" t="s">
        <v>30</v>
      </c>
      <c r="B2" s="50"/>
      <c r="C2" s="50"/>
      <c r="D2" s="50"/>
      <c r="E2" s="50"/>
    </row>
    <row r="4" spans="1:6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6" ht="18.75" customHeight="1">
      <c r="A5" s="47" t="s">
        <v>9</v>
      </c>
      <c r="B5" s="48"/>
      <c r="C5" s="49"/>
      <c r="D5" s="8">
        <v>23500</v>
      </c>
      <c r="E5" s="8">
        <v>23500</v>
      </c>
    </row>
    <row r="6" spans="1:6" ht="75">
      <c r="A6" s="5" t="s">
        <v>17</v>
      </c>
      <c r="B6" s="4" t="s">
        <v>128</v>
      </c>
      <c r="C6" s="30" t="s">
        <v>217</v>
      </c>
      <c r="D6" s="9">
        <v>23500</v>
      </c>
      <c r="E6" s="9">
        <v>23500</v>
      </c>
    </row>
    <row r="7" spans="1:6" ht="18" customHeight="1">
      <c r="A7" s="47" t="s">
        <v>15</v>
      </c>
      <c r="B7" s="48"/>
      <c r="C7" s="49"/>
      <c r="D7" s="8">
        <v>596871</v>
      </c>
      <c r="E7" s="8">
        <v>149624.35</v>
      </c>
    </row>
    <row r="8" spans="1:6" ht="150">
      <c r="A8" s="5" t="s">
        <v>18</v>
      </c>
      <c r="B8" s="4" t="s">
        <v>161</v>
      </c>
      <c r="C8" s="10" t="s">
        <v>160</v>
      </c>
      <c r="D8" s="9">
        <v>480871</v>
      </c>
      <c r="E8" s="9">
        <v>137326.35</v>
      </c>
      <c r="F8" s="12"/>
    </row>
    <row r="9" spans="1:6" ht="56.25">
      <c r="A9" s="5" t="s">
        <v>162</v>
      </c>
      <c r="B9" s="5" t="s">
        <v>163</v>
      </c>
      <c r="C9" s="10" t="s">
        <v>218</v>
      </c>
      <c r="D9" s="9">
        <v>30000</v>
      </c>
      <c r="E9" s="9">
        <v>11600</v>
      </c>
    </row>
    <row r="10" spans="1:6" ht="56.25">
      <c r="A10" s="5" t="s">
        <v>219</v>
      </c>
      <c r="B10" s="4" t="s">
        <v>164</v>
      </c>
      <c r="C10" s="10" t="s">
        <v>165</v>
      </c>
      <c r="D10" s="9">
        <v>70000</v>
      </c>
      <c r="E10" s="9">
        <v>698</v>
      </c>
    </row>
    <row r="11" spans="1:6" ht="37.5">
      <c r="A11" s="5" t="s">
        <v>166</v>
      </c>
      <c r="B11" s="4" t="s">
        <v>167</v>
      </c>
      <c r="C11" s="30" t="s">
        <v>220</v>
      </c>
      <c r="D11" s="9">
        <v>16000</v>
      </c>
      <c r="E11" s="9">
        <v>0</v>
      </c>
    </row>
    <row r="12" spans="1:6">
      <c r="A12" s="51" t="s">
        <v>24</v>
      </c>
      <c r="B12" s="52"/>
      <c r="C12" s="53"/>
      <c r="D12" s="8">
        <f>D13</f>
        <v>4465</v>
      </c>
      <c r="E12" s="8">
        <v>0</v>
      </c>
    </row>
    <row r="13" spans="1:6" ht="93.75">
      <c r="A13" s="5" t="s">
        <v>25</v>
      </c>
      <c r="B13" s="5" t="s">
        <v>31</v>
      </c>
      <c r="C13" s="30" t="s">
        <v>154</v>
      </c>
      <c r="D13" s="9">
        <v>4465</v>
      </c>
      <c r="E13" s="9">
        <v>0</v>
      </c>
    </row>
    <row r="14" spans="1:6" ht="18" customHeight="1">
      <c r="A14" s="47" t="s">
        <v>39</v>
      </c>
      <c r="B14" s="48"/>
      <c r="C14" s="49"/>
      <c r="D14" s="8">
        <f>D15+D27+D29</f>
        <v>7984</v>
      </c>
      <c r="E14" s="8">
        <f>E15+E27+E29</f>
        <v>0</v>
      </c>
    </row>
    <row r="15" spans="1:6" ht="56.25">
      <c r="A15" s="5" t="s">
        <v>155</v>
      </c>
      <c r="B15" s="4" t="s">
        <v>32</v>
      </c>
      <c r="C15" s="30" t="s">
        <v>156</v>
      </c>
      <c r="D15" s="9">
        <v>7984</v>
      </c>
      <c r="E15" s="9">
        <v>0</v>
      </c>
    </row>
    <row r="16" spans="1:6" ht="18" customHeight="1">
      <c r="A16" s="47" t="s">
        <v>33</v>
      </c>
      <c r="B16" s="48"/>
      <c r="C16" s="49"/>
      <c r="D16" s="8">
        <f>D17+D29+D31</f>
        <v>27290</v>
      </c>
      <c r="E16" s="8">
        <f>E17+E29+E31</f>
        <v>27290</v>
      </c>
    </row>
    <row r="17" spans="1:5" ht="37.5">
      <c r="A17" s="5" t="s">
        <v>155</v>
      </c>
      <c r="B17" s="4" t="s">
        <v>34</v>
      </c>
      <c r="C17" s="30" t="s">
        <v>157</v>
      </c>
      <c r="D17" s="9">
        <v>27290</v>
      </c>
      <c r="E17" s="9">
        <v>27290</v>
      </c>
    </row>
    <row r="18" spans="1:5" ht="18" customHeight="1">
      <c r="A18" s="47" t="s">
        <v>20</v>
      </c>
      <c r="B18" s="48"/>
      <c r="C18" s="49"/>
      <c r="D18" s="8">
        <f>D19+D31+D33</f>
        <v>5000</v>
      </c>
      <c r="E18" s="8">
        <f>E19+E31+E33</f>
        <v>5000</v>
      </c>
    </row>
    <row r="19" spans="1:5" ht="37.5">
      <c r="A19" s="5" t="s">
        <v>151</v>
      </c>
      <c r="B19" s="4" t="s">
        <v>158</v>
      </c>
      <c r="C19" s="30" t="s">
        <v>159</v>
      </c>
      <c r="D19" s="9">
        <v>5000</v>
      </c>
      <c r="E19" s="9">
        <v>5000</v>
      </c>
    </row>
    <row r="20" spans="1:5" s="3" customFormat="1">
      <c r="A20" s="6" t="s">
        <v>35</v>
      </c>
      <c r="B20" s="6"/>
      <c r="C20" s="6"/>
      <c r="D20" s="8">
        <v>665110</v>
      </c>
      <c r="E20" s="8">
        <v>205414.35</v>
      </c>
    </row>
  </sheetData>
  <mergeCells count="8">
    <mergeCell ref="A18:C18"/>
    <mergeCell ref="A12:C12"/>
    <mergeCell ref="A16:C16"/>
    <mergeCell ref="A14:C14"/>
    <mergeCell ref="A1:E1"/>
    <mergeCell ref="A2:E2"/>
    <mergeCell ref="A7:C7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31.28515625" style="1" customWidth="1"/>
    <col min="2" max="2" width="45.7109375" style="1" customWidth="1"/>
    <col min="3" max="3" width="48.42578125" style="1" customWidth="1"/>
    <col min="4" max="4" width="18.42578125" style="1" customWidth="1"/>
    <col min="5" max="5" width="18.140625" style="1" customWidth="1"/>
    <col min="6" max="16384" width="8.85546875" style="1"/>
  </cols>
  <sheetData>
    <row r="1" spans="1:5">
      <c r="A1" s="46" t="s">
        <v>111</v>
      </c>
      <c r="B1" s="46"/>
      <c r="C1" s="46"/>
      <c r="D1" s="46"/>
      <c r="E1" s="46"/>
    </row>
    <row r="2" spans="1:5">
      <c r="A2" s="46" t="s">
        <v>38</v>
      </c>
      <c r="B2" s="46"/>
      <c r="C2" s="46"/>
      <c r="D2" s="46"/>
      <c r="E2" s="46"/>
    </row>
    <row r="4" spans="1:5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5">
      <c r="A5" s="51" t="s">
        <v>0</v>
      </c>
      <c r="B5" s="52"/>
      <c r="C5" s="53"/>
      <c r="D5" s="8">
        <f>D6</f>
        <v>146400</v>
      </c>
      <c r="E5" s="8">
        <f>E6</f>
        <v>28637.82</v>
      </c>
    </row>
    <row r="6" spans="1:5" ht="56.25">
      <c r="A6" s="4" t="s">
        <v>10</v>
      </c>
      <c r="B6" s="5" t="s">
        <v>168</v>
      </c>
      <c r="C6" s="10" t="s">
        <v>169</v>
      </c>
      <c r="D6" s="9">
        <v>146400</v>
      </c>
      <c r="E6" s="9">
        <v>28637.82</v>
      </c>
    </row>
    <row r="7" spans="1:5" ht="41.25" customHeight="1">
      <c r="A7" s="47" t="s">
        <v>6</v>
      </c>
      <c r="B7" s="48"/>
      <c r="C7" s="49"/>
      <c r="D7" s="8">
        <f>D8</f>
        <v>44213</v>
      </c>
      <c r="E7" s="8">
        <f>E8</f>
        <v>8431.84</v>
      </c>
    </row>
    <row r="8" spans="1:5" ht="37.5">
      <c r="A8" s="5" t="s">
        <v>14</v>
      </c>
      <c r="B8" s="5" t="s">
        <v>36</v>
      </c>
      <c r="C8" s="33" t="s">
        <v>170</v>
      </c>
      <c r="D8" s="9">
        <v>44213</v>
      </c>
      <c r="E8" s="9">
        <v>8431.84</v>
      </c>
    </row>
    <row r="9" spans="1:5">
      <c r="A9" s="47" t="s">
        <v>9</v>
      </c>
      <c r="B9" s="48"/>
      <c r="C9" s="49"/>
      <c r="D9" s="8">
        <v>5040</v>
      </c>
      <c r="E9" s="8">
        <v>840</v>
      </c>
    </row>
    <row r="10" spans="1:5">
      <c r="A10" s="5" t="s">
        <v>12</v>
      </c>
      <c r="B10" s="5" t="s">
        <v>172</v>
      </c>
      <c r="C10" s="33" t="s">
        <v>171</v>
      </c>
      <c r="D10" s="9">
        <v>5040</v>
      </c>
      <c r="E10" s="9">
        <v>840</v>
      </c>
    </row>
    <row r="11" spans="1:5" ht="18" customHeight="1">
      <c r="A11" s="47" t="s">
        <v>15</v>
      </c>
      <c r="B11" s="48"/>
      <c r="C11" s="49"/>
      <c r="D11" s="8">
        <v>6544</v>
      </c>
      <c r="E11" s="8">
        <v>1968</v>
      </c>
    </row>
    <row r="12" spans="1:5" ht="56.25">
      <c r="A12" s="5" t="s">
        <v>131</v>
      </c>
      <c r="B12" s="29" t="s">
        <v>132</v>
      </c>
      <c r="C12" s="34" t="s">
        <v>173</v>
      </c>
      <c r="D12" s="9">
        <v>5184</v>
      </c>
      <c r="E12" s="9">
        <v>608</v>
      </c>
    </row>
    <row r="13" spans="1:5" ht="44.25">
      <c r="A13" s="5" t="s">
        <v>174</v>
      </c>
      <c r="B13" s="7" t="s">
        <v>52</v>
      </c>
      <c r="C13" s="28" t="s">
        <v>175</v>
      </c>
      <c r="D13" s="9">
        <v>1360</v>
      </c>
      <c r="E13" s="9">
        <v>1360</v>
      </c>
    </row>
    <row r="14" spans="1:5">
      <c r="A14" s="5"/>
      <c r="B14" s="7"/>
      <c r="C14" s="7"/>
      <c r="D14" s="9"/>
      <c r="E14" s="9"/>
    </row>
    <row r="15" spans="1:5" s="3" customFormat="1">
      <c r="A15" s="6" t="s">
        <v>37</v>
      </c>
      <c r="B15" s="6"/>
      <c r="C15" s="6"/>
      <c r="D15" s="8">
        <v>202197</v>
      </c>
      <c r="E15" s="8">
        <v>39877.660000000003</v>
      </c>
    </row>
  </sheetData>
  <mergeCells count="6">
    <mergeCell ref="A1:E1"/>
    <mergeCell ref="A2:E2"/>
    <mergeCell ref="A5:C5"/>
    <mergeCell ref="A7:C7"/>
    <mergeCell ref="A11:C11"/>
    <mergeCell ref="A9:C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31.140625" style="1" customWidth="1"/>
    <col min="2" max="2" width="45.7109375" style="1" customWidth="1"/>
    <col min="3" max="3" width="48.42578125" style="1" customWidth="1"/>
    <col min="4" max="4" width="17" style="1" customWidth="1"/>
    <col min="5" max="5" width="18.140625" style="1" customWidth="1"/>
    <col min="6" max="16384" width="8.85546875" style="1"/>
  </cols>
  <sheetData>
    <row r="1" spans="1:6">
      <c r="A1" s="46" t="s">
        <v>111</v>
      </c>
      <c r="B1" s="46"/>
      <c r="C1" s="46"/>
      <c r="D1" s="46"/>
      <c r="E1" s="46"/>
    </row>
    <row r="2" spans="1:6" ht="36" customHeight="1">
      <c r="A2" s="50" t="s">
        <v>40</v>
      </c>
      <c r="B2" s="50"/>
      <c r="C2" s="50"/>
      <c r="D2" s="50"/>
      <c r="E2" s="50"/>
    </row>
    <row r="4" spans="1:6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6">
      <c r="A5" s="47" t="s">
        <v>15</v>
      </c>
      <c r="B5" s="48"/>
      <c r="C5" s="49"/>
      <c r="D5" s="8">
        <v>3400</v>
      </c>
      <c r="E5" s="8">
        <v>0</v>
      </c>
    </row>
    <row r="6" spans="1:6" ht="37.5">
      <c r="A6" s="5" t="s">
        <v>176</v>
      </c>
      <c r="B6" s="5" t="s">
        <v>177</v>
      </c>
      <c r="C6" s="35" t="s">
        <v>221</v>
      </c>
      <c r="D6" s="9">
        <v>3400</v>
      </c>
      <c r="E6" s="9">
        <v>0</v>
      </c>
      <c r="F6" s="12"/>
    </row>
    <row r="7" spans="1:6" s="3" customFormat="1">
      <c r="A7" s="6" t="s">
        <v>42</v>
      </c>
      <c r="B7" s="6"/>
      <c r="C7" s="6"/>
      <c r="D7" s="8">
        <f>D5</f>
        <v>3400</v>
      </c>
      <c r="E7" s="8">
        <v>0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90" zoomScaleNormal="90" zoomScaleSheetLayoutView="100" workbookViewId="0">
      <selection activeCell="A6" sqref="A6"/>
    </sheetView>
  </sheetViews>
  <sheetFormatPr defaultColWidth="8.85546875" defaultRowHeight="18.75"/>
  <cols>
    <col min="1" max="1" width="31.140625" style="1" customWidth="1"/>
    <col min="2" max="2" width="45.7109375" style="1" customWidth="1"/>
    <col min="3" max="3" width="48.42578125" style="1" customWidth="1"/>
    <col min="4" max="4" width="20" style="1" customWidth="1"/>
    <col min="5" max="5" width="18.140625" style="1" customWidth="1"/>
    <col min="6" max="16384" width="8.85546875" style="1"/>
  </cols>
  <sheetData>
    <row r="1" spans="1:6">
      <c r="A1" s="46" t="s">
        <v>111</v>
      </c>
      <c r="B1" s="46"/>
      <c r="C1" s="46"/>
      <c r="D1" s="46"/>
      <c r="E1" s="46"/>
    </row>
    <row r="2" spans="1:6" ht="18" customHeight="1">
      <c r="A2" s="50" t="s">
        <v>89</v>
      </c>
      <c r="B2" s="50"/>
      <c r="C2" s="50"/>
      <c r="D2" s="50"/>
      <c r="E2" s="50"/>
    </row>
    <row r="4" spans="1:6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6">
      <c r="A5" s="47" t="s">
        <v>15</v>
      </c>
      <c r="B5" s="48"/>
      <c r="C5" s="49"/>
      <c r="D5" s="8">
        <v>3100</v>
      </c>
      <c r="E5" s="8">
        <v>3100</v>
      </c>
    </row>
    <row r="6" spans="1:6" ht="37.5">
      <c r="A6" s="5" t="s">
        <v>176</v>
      </c>
      <c r="B6" s="35" t="s">
        <v>222</v>
      </c>
      <c r="C6" s="35" t="s">
        <v>223</v>
      </c>
      <c r="D6" s="9">
        <v>3100</v>
      </c>
      <c r="E6" s="9">
        <v>3100</v>
      </c>
      <c r="F6" s="12"/>
    </row>
    <row r="7" spans="1:6" s="3" customFormat="1">
      <c r="A7" s="6" t="s">
        <v>41</v>
      </c>
      <c r="B7" s="6"/>
      <c r="C7" s="6"/>
      <c r="D7" s="8">
        <f>D5</f>
        <v>3100</v>
      </c>
      <c r="E7" s="8">
        <f>E5</f>
        <v>3100</v>
      </c>
    </row>
  </sheetData>
  <mergeCells count="3">
    <mergeCell ref="A1:E1"/>
    <mergeCell ref="A2:E2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90" zoomScaleNormal="90" zoomScaleSheetLayoutView="100" workbookViewId="0">
      <selection activeCell="D4" sqref="D4:E4"/>
    </sheetView>
  </sheetViews>
  <sheetFormatPr defaultColWidth="8.85546875" defaultRowHeight="18.75"/>
  <cols>
    <col min="1" max="1" width="34.7109375" style="1" customWidth="1"/>
    <col min="2" max="2" width="47" style="1" customWidth="1"/>
    <col min="3" max="3" width="48.42578125" style="1" customWidth="1"/>
    <col min="4" max="4" width="19.42578125" style="1" customWidth="1"/>
    <col min="5" max="5" width="18.140625" style="1" customWidth="1"/>
    <col min="6" max="16384" width="8.85546875" style="1"/>
  </cols>
  <sheetData>
    <row r="1" spans="1:6">
      <c r="A1" s="46" t="s">
        <v>111</v>
      </c>
      <c r="B1" s="46"/>
      <c r="C1" s="46"/>
      <c r="D1" s="46"/>
      <c r="E1" s="46"/>
    </row>
    <row r="2" spans="1:6" ht="18" customHeight="1">
      <c r="A2" s="50" t="s">
        <v>43</v>
      </c>
      <c r="B2" s="50"/>
      <c r="C2" s="50"/>
      <c r="D2" s="50"/>
      <c r="E2" s="50"/>
    </row>
    <row r="4" spans="1:6" ht="56.25">
      <c r="A4" s="2" t="s">
        <v>1</v>
      </c>
      <c r="B4" s="2" t="s">
        <v>2</v>
      </c>
      <c r="C4" s="2" t="s">
        <v>3</v>
      </c>
      <c r="D4" s="38" t="s">
        <v>213</v>
      </c>
      <c r="E4" s="38" t="s">
        <v>214</v>
      </c>
    </row>
    <row r="5" spans="1:6">
      <c r="A5" s="47" t="s">
        <v>224</v>
      </c>
      <c r="B5" s="48"/>
      <c r="C5" s="49"/>
      <c r="D5" s="63">
        <v>7609998.8499999996</v>
      </c>
      <c r="E5" s="64">
        <v>15000</v>
      </c>
    </row>
    <row r="6" spans="1:6" ht="56.25">
      <c r="A6" s="5" t="s">
        <v>178</v>
      </c>
      <c r="B6" s="5" t="s">
        <v>225</v>
      </c>
      <c r="C6" s="37" t="s">
        <v>227</v>
      </c>
      <c r="D6" s="61">
        <v>7524998.8499999996</v>
      </c>
      <c r="E6" s="62">
        <v>0</v>
      </c>
    </row>
    <row r="7" spans="1:6" ht="114.75" customHeight="1">
      <c r="A7" s="5" t="s">
        <v>176</v>
      </c>
      <c r="B7" s="29" t="s">
        <v>225</v>
      </c>
      <c r="C7" s="29" t="s">
        <v>226</v>
      </c>
      <c r="D7" s="61">
        <v>85000</v>
      </c>
      <c r="E7" s="62">
        <v>15000</v>
      </c>
    </row>
    <row r="8" spans="1:6">
      <c r="A8" s="47" t="s">
        <v>15</v>
      </c>
      <c r="B8" s="48"/>
      <c r="C8" s="49"/>
      <c r="D8" s="8">
        <v>46179.17</v>
      </c>
      <c r="E8" s="8">
        <v>0</v>
      </c>
    </row>
    <row r="9" spans="1:6" ht="39" customHeight="1">
      <c r="A9" s="5" t="s">
        <v>178</v>
      </c>
      <c r="B9" s="7" t="s">
        <v>179</v>
      </c>
      <c r="C9" s="30" t="s">
        <v>228</v>
      </c>
      <c r="D9" s="9">
        <v>46179.17</v>
      </c>
      <c r="E9" s="9">
        <v>0</v>
      </c>
      <c r="F9" s="11"/>
    </row>
    <row r="10" spans="1:6" s="3" customFormat="1">
      <c r="A10" s="6" t="s">
        <v>44</v>
      </c>
      <c r="B10" s="6"/>
      <c r="C10" s="6"/>
      <c r="D10" s="8">
        <v>7656178.0199999996</v>
      </c>
      <c r="E10" s="8">
        <v>15000</v>
      </c>
    </row>
  </sheetData>
  <mergeCells count="4">
    <mergeCell ref="A1:E1"/>
    <mergeCell ref="A2:E2"/>
    <mergeCell ref="A8:C8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Итоги</vt:lpstr>
      <vt:lpstr>0104</vt:lpstr>
      <vt:lpstr>0106</vt:lpstr>
      <vt:lpstr>0111</vt:lpstr>
      <vt:lpstr>0113</vt:lpstr>
      <vt:lpstr>0203</vt:lpstr>
      <vt:lpstr>0309</vt:lpstr>
      <vt:lpstr>0310</vt:lpstr>
      <vt:lpstr>0409</vt:lpstr>
      <vt:lpstr>0501</vt:lpstr>
      <vt:lpstr>0502</vt:lpstr>
      <vt:lpstr>0503</vt:lpstr>
      <vt:lpstr>0801</vt:lpstr>
      <vt:lpstr>1001</vt:lpstr>
      <vt:lpstr>1102</vt:lpstr>
      <vt:lpstr>0406</vt:lpstr>
      <vt:lpstr>0804</vt:lpstr>
      <vt:lpstr>ВКР</vt:lpstr>
      <vt:lpstr>0412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2020-04-10T09:49:38Z</dcterms:modified>
</cp:coreProperties>
</file>